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J98" i="2"/>
  <c r="H88"/>
  <c r="I88"/>
  <c r="G88"/>
  <c r="J80"/>
  <c r="H78"/>
  <c r="G51"/>
  <c r="H51"/>
  <c r="H31" i="3"/>
  <c r="G31"/>
  <c r="E31"/>
  <c r="D31"/>
  <c r="D25"/>
  <c r="J35"/>
  <c r="H106" i="2"/>
  <c r="I106"/>
  <c r="G106"/>
  <c r="F93"/>
  <c r="E93"/>
  <c r="D93"/>
  <c r="I96"/>
  <c r="I93" s="1"/>
  <c r="H96"/>
  <c r="H93" s="1"/>
  <c r="G96"/>
  <c r="G93" s="1"/>
  <c r="F96"/>
  <c r="E96"/>
  <c r="D96"/>
  <c r="H87"/>
  <c r="G87"/>
  <c r="E87"/>
  <c r="D87"/>
  <c r="D79"/>
  <c r="G60"/>
  <c r="K24" i="3"/>
  <c r="J24"/>
  <c r="E13" i="2" l="1"/>
  <c r="G13"/>
  <c r="D18" i="3" l="1"/>
  <c r="F18"/>
  <c r="G46"/>
  <c r="I20"/>
  <c r="H20"/>
  <c r="G20"/>
  <c r="F20"/>
  <c r="E20"/>
  <c r="D20"/>
  <c r="G22" i="4"/>
  <c r="G23"/>
  <c r="G24"/>
  <c r="G27"/>
  <c r="G28"/>
  <c r="G29"/>
  <c r="D22"/>
  <c r="D23"/>
  <c r="D24"/>
  <c r="D27"/>
  <c r="D28"/>
  <c r="D29"/>
  <c r="L119" i="2"/>
  <c r="K119"/>
  <c r="J119"/>
  <c r="L118"/>
  <c r="K118"/>
  <c r="J118"/>
  <c r="L114"/>
  <c r="K114"/>
  <c r="J114"/>
  <c r="L113"/>
  <c r="K113"/>
  <c r="J113"/>
  <c r="L112"/>
  <c r="K112"/>
  <c r="J112"/>
  <c r="L111"/>
  <c r="K111"/>
  <c r="J111"/>
  <c r="L108"/>
  <c r="K108"/>
  <c r="J108"/>
  <c r="L107"/>
  <c r="K107"/>
  <c r="J107"/>
  <c r="L105"/>
  <c r="K105"/>
  <c r="J105"/>
  <c r="L104"/>
  <c r="K104"/>
  <c r="J104"/>
  <c r="L103"/>
  <c r="K103"/>
  <c r="J103"/>
  <c r="L102"/>
  <c r="K102"/>
  <c r="J102"/>
  <c r="L97"/>
  <c r="K97"/>
  <c r="J97"/>
  <c r="L96"/>
  <c r="K96"/>
  <c r="J96"/>
  <c r="L93"/>
  <c r="K93"/>
  <c r="J93"/>
  <c r="L90"/>
  <c r="K90"/>
  <c r="J90"/>
  <c r="L89"/>
  <c r="K89"/>
  <c r="J89"/>
  <c r="L85"/>
  <c r="K85"/>
  <c r="J85"/>
  <c r="L84"/>
  <c r="K84"/>
  <c r="J84"/>
  <c r="L83"/>
  <c r="K83"/>
  <c r="J83"/>
  <c r="L77"/>
  <c r="K77"/>
  <c r="J77"/>
  <c r="L75"/>
  <c r="K75"/>
  <c r="J75"/>
  <c r="L74"/>
  <c r="K74"/>
  <c r="J74"/>
  <c r="L72"/>
  <c r="K72"/>
  <c r="J72"/>
  <c r="L71"/>
  <c r="K71"/>
  <c r="J71"/>
  <c r="L70"/>
  <c r="K70"/>
  <c r="J70"/>
  <c r="L69"/>
  <c r="K69"/>
  <c r="J69"/>
  <c r="L68"/>
  <c r="L67"/>
  <c r="K67"/>
  <c r="J67"/>
  <c r="L66"/>
  <c r="L65"/>
  <c r="L64"/>
  <c r="L63"/>
  <c r="K63"/>
  <c r="J63"/>
  <c r="L62"/>
  <c r="K62"/>
  <c r="J62"/>
  <c r="L61"/>
  <c r="K61"/>
  <c r="J61"/>
  <c r="L60"/>
  <c r="L59"/>
  <c r="K59"/>
  <c r="J59"/>
  <c r="L58"/>
  <c r="K58"/>
  <c r="J58"/>
  <c r="L57"/>
  <c r="K57"/>
  <c r="J57"/>
  <c r="L56"/>
  <c r="K56"/>
  <c r="J56"/>
  <c r="L55"/>
  <c r="L54"/>
  <c r="L53"/>
  <c r="K53"/>
  <c r="J53"/>
  <c r="L52"/>
  <c r="K52"/>
  <c r="J52"/>
  <c r="L50"/>
  <c r="K50"/>
  <c r="J50"/>
  <c r="L49"/>
  <c r="K49"/>
  <c r="J49"/>
  <c r="L45"/>
  <c r="K45"/>
  <c r="J45"/>
  <c r="L44"/>
  <c r="K44"/>
  <c r="J44"/>
  <c r="L43"/>
  <c r="K43"/>
  <c r="J43"/>
  <c r="L42"/>
  <c r="K42"/>
  <c r="J42"/>
  <c r="L41"/>
  <c r="K41"/>
  <c r="J41"/>
  <c r="L40"/>
  <c r="L39"/>
  <c r="K39"/>
  <c r="J39"/>
  <c r="L38"/>
  <c r="K38"/>
  <c r="J38"/>
  <c r="L37"/>
  <c r="K37"/>
  <c r="J37"/>
  <c r="L36"/>
  <c r="K36"/>
  <c r="J36"/>
  <c r="K35"/>
  <c r="L34"/>
  <c r="K34"/>
  <c r="J34"/>
  <c r="L33"/>
  <c r="K33"/>
  <c r="J33"/>
  <c r="K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4"/>
  <c r="L23"/>
  <c r="K23"/>
  <c r="J23"/>
  <c r="L22"/>
  <c r="K22"/>
  <c r="J22"/>
  <c r="L21"/>
  <c r="K21"/>
  <c r="J21"/>
  <c r="L20"/>
  <c r="K20"/>
  <c r="J20"/>
  <c r="K19"/>
  <c r="K18"/>
  <c r="L17"/>
  <c r="K17"/>
  <c r="J17"/>
  <c r="L16"/>
  <c r="K16"/>
  <c r="J16"/>
  <c r="L15"/>
  <c r="K15"/>
  <c r="J15"/>
  <c r="L14"/>
  <c r="K14"/>
  <c r="J14"/>
  <c r="L11"/>
  <c r="K11"/>
  <c r="J11"/>
  <c r="L9"/>
  <c r="K9"/>
  <c r="J9"/>
  <c r="I7" i="4"/>
  <c r="H7"/>
  <c r="G7"/>
  <c r="E9"/>
  <c r="E7"/>
  <c r="D7"/>
  <c r="D9"/>
  <c r="L37" i="3"/>
  <c r="K37"/>
  <c r="J37"/>
  <c r="L36"/>
  <c r="K36"/>
  <c r="J36"/>
  <c r="H36"/>
  <c r="G36"/>
  <c r="F36"/>
  <c r="E36"/>
  <c r="D36"/>
  <c r="L58"/>
  <c r="K58"/>
  <c r="J58"/>
  <c r="J57"/>
  <c r="I57"/>
  <c r="H57"/>
  <c r="K57" s="1"/>
  <c r="G57"/>
  <c r="F57"/>
  <c r="E57"/>
  <c r="D57"/>
  <c r="L56"/>
  <c r="K56"/>
  <c r="J56"/>
  <c r="L55"/>
  <c r="K55"/>
  <c r="J55"/>
  <c r="I55"/>
  <c r="H55"/>
  <c r="G55"/>
  <c r="F55"/>
  <c r="E55"/>
  <c r="D55"/>
  <c r="L54"/>
  <c r="K54"/>
  <c r="J54"/>
  <c r="L53"/>
  <c r="K53"/>
  <c r="J53"/>
  <c r="I52"/>
  <c r="L52" s="1"/>
  <c r="H52"/>
  <c r="K52" s="1"/>
  <c r="G52"/>
  <c r="F52"/>
  <c r="E52"/>
  <c r="D52"/>
  <c r="L47"/>
  <c r="K47"/>
  <c r="J47"/>
  <c r="L46"/>
  <c r="I46"/>
  <c r="H46"/>
  <c r="F46"/>
  <c r="E46"/>
  <c r="D46"/>
  <c r="J46" s="1"/>
  <c r="L51"/>
  <c r="K51"/>
  <c r="J51"/>
  <c r="L50"/>
  <c r="K50"/>
  <c r="J50"/>
  <c r="L49"/>
  <c r="K49"/>
  <c r="J49"/>
  <c r="I48"/>
  <c r="H48"/>
  <c r="G48"/>
  <c r="F48"/>
  <c r="E48"/>
  <c r="D48"/>
  <c r="L45"/>
  <c r="K45"/>
  <c r="J45"/>
  <c r="L44"/>
  <c r="K44"/>
  <c r="J44"/>
  <c r="K46" l="1"/>
  <c r="L57"/>
  <c r="J52"/>
  <c r="L48"/>
  <c r="K48"/>
  <c r="J48"/>
  <c r="L42"/>
  <c r="K42"/>
  <c r="J42"/>
  <c r="L41"/>
  <c r="K41"/>
  <c r="J41"/>
  <c r="L40"/>
  <c r="K40"/>
  <c r="J40"/>
  <c r="L39"/>
  <c r="K39"/>
  <c r="J39"/>
  <c r="L38"/>
  <c r="L34"/>
  <c r="K34"/>
  <c r="J34"/>
  <c r="L33"/>
  <c r="K33"/>
  <c r="J33"/>
  <c r="L32"/>
  <c r="K32"/>
  <c r="J32"/>
  <c r="L30"/>
  <c r="K30"/>
  <c r="J30"/>
  <c r="L29"/>
  <c r="K29"/>
  <c r="J29"/>
  <c r="L28"/>
  <c r="K28"/>
  <c r="J28"/>
  <c r="L27"/>
  <c r="K27"/>
  <c r="J27"/>
  <c r="L26"/>
  <c r="K26"/>
  <c r="J26"/>
  <c r="I25"/>
  <c r="H25"/>
  <c r="K25" s="1"/>
  <c r="G25"/>
  <c r="F25"/>
  <c r="E25"/>
  <c r="L23"/>
  <c r="K23"/>
  <c r="J23"/>
  <c r="L22"/>
  <c r="K22"/>
  <c r="J22"/>
  <c r="L21"/>
  <c r="K21"/>
  <c r="J21"/>
  <c r="K20"/>
  <c r="L19"/>
  <c r="K19"/>
  <c r="J19"/>
  <c r="K18"/>
  <c r="L17"/>
  <c r="K17"/>
  <c r="J17"/>
  <c r="L14"/>
  <c r="K14"/>
  <c r="J14"/>
  <c r="L12"/>
  <c r="K12"/>
  <c r="J12"/>
  <c r="L11"/>
  <c r="K11"/>
  <c r="J11"/>
  <c r="L10"/>
  <c r="K10"/>
  <c r="J10"/>
  <c r="I9"/>
  <c r="H9"/>
  <c r="G9"/>
  <c r="F9"/>
  <c r="E9"/>
  <c r="D9"/>
  <c r="F88" i="2"/>
  <c r="F87" s="1"/>
  <c r="E88"/>
  <c r="D88"/>
  <c r="F106"/>
  <c r="F99" s="1"/>
  <c r="E106"/>
  <c r="E99" s="1"/>
  <c r="D106"/>
  <c r="D99" s="1"/>
  <c r="I79"/>
  <c r="H79"/>
  <c r="G79"/>
  <c r="F79"/>
  <c r="I82"/>
  <c r="I78" s="1"/>
  <c r="H82"/>
  <c r="G82"/>
  <c r="G78" s="1"/>
  <c r="F82"/>
  <c r="F78" s="1"/>
  <c r="E82"/>
  <c r="E78" s="1"/>
  <c r="D82"/>
  <c r="D78" s="1"/>
  <c r="H68"/>
  <c r="G68"/>
  <c r="E68"/>
  <c r="D68"/>
  <c r="H66"/>
  <c r="G66"/>
  <c r="E66"/>
  <c r="E65" s="1"/>
  <c r="E64" s="1"/>
  <c r="D66"/>
  <c r="D65" s="1"/>
  <c r="D64" s="1"/>
  <c r="H60"/>
  <c r="K60" s="1"/>
  <c r="J60"/>
  <c r="E62"/>
  <c r="E61" s="1"/>
  <c r="E60" s="1"/>
  <c r="D62"/>
  <c r="D61" s="1"/>
  <c r="D60" s="1"/>
  <c r="H55"/>
  <c r="G55"/>
  <c r="E55"/>
  <c r="E54" s="1"/>
  <c r="D55"/>
  <c r="D54" s="1"/>
  <c r="I51"/>
  <c r="F51"/>
  <c r="F47" s="1"/>
  <c r="F46" s="1"/>
  <c r="E51"/>
  <c r="E47" s="1"/>
  <c r="E46" s="1"/>
  <c r="D51"/>
  <c r="D47" s="1"/>
  <c r="D46" s="1"/>
  <c r="I48"/>
  <c r="L48" s="1"/>
  <c r="H48"/>
  <c r="K48" s="1"/>
  <c r="G48"/>
  <c r="J48" s="1"/>
  <c r="F48"/>
  <c r="E48"/>
  <c r="D48"/>
  <c r="H40"/>
  <c r="G40"/>
  <c r="E40"/>
  <c r="D40"/>
  <c r="I35"/>
  <c r="G35"/>
  <c r="F35"/>
  <c r="F32" s="1"/>
  <c r="D35"/>
  <c r="D32" s="1"/>
  <c r="H25"/>
  <c r="G25"/>
  <c r="F25"/>
  <c r="L25" s="1"/>
  <c r="E25"/>
  <c r="E24" s="1"/>
  <c r="D25"/>
  <c r="D24" s="1"/>
  <c r="I19"/>
  <c r="H19"/>
  <c r="H18" s="1"/>
  <c r="G19"/>
  <c r="F19"/>
  <c r="F18" s="1"/>
  <c r="E19"/>
  <c r="E18" s="1"/>
  <c r="D19"/>
  <c r="D18" s="1"/>
  <c r="I13"/>
  <c r="H13"/>
  <c r="F13"/>
  <c r="F12" s="1"/>
  <c r="E12"/>
  <c r="D13"/>
  <c r="D12" s="1"/>
  <c r="K68" l="1"/>
  <c r="J68"/>
  <c r="K78"/>
  <c r="K82"/>
  <c r="H54"/>
  <c r="K54" s="1"/>
  <c r="K55"/>
  <c r="G54"/>
  <c r="J54" s="1"/>
  <c r="J55"/>
  <c r="H47"/>
  <c r="K51"/>
  <c r="K40"/>
  <c r="J40"/>
  <c r="L25" i="3"/>
  <c r="L9"/>
  <c r="K9"/>
  <c r="J9"/>
  <c r="I99" i="2"/>
  <c r="L99" s="1"/>
  <c r="L106"/>
  <c r="H99"/>
  <c r="K99" s="1"/>
  <c r="K106"/>
  <c r="G99"/>
  <c r="J99" s="1"/>
  <c r="J106"/>
  <c r="I87"/>
  <c r="L87" s="1"/>
  <c r="L88"/>
  <c r="K87"/>
  <c r="K88"/>
  <c r="J87"/>
  <c r="J88"/>
  <c r="L78"/>
  <c r="L82"/>
  <c r="J78"/>
  <c r="J82"/>
  <c r="H65"/>
  <c r="K66"/>
  <c r="G65"/>
  <c r="J66"/>
  <c r="I47"/>
  <c r="L51"/>
  <c r="G47"/>
  <c r="J51"/>
  <c r="I32"/>
  <c r="L32" s="1"/>
  <c r="L35"/>
  <c r="G32"/>
  <c r="J32" s="1"/>
  <c r="J35"/>
  <c r="H24"/>
  <c r="K24" s="1"/>
  <c r="K25"/>
  <c r="G24"/>
  <c r="J24" s="1"/>
  <c r="J25"/>
  <c r="I18"/>
  <c r="L18" s="1"/>
  <c r="L19"/>
  <c r="G18"/>
  <c r="J18" s="1"/>
  <c r="J19"/>
  <c r="I12"/>
  <c r="L12" s="1"/>
  <c r="L13"/>
  <c r="H12"/>
  <c r="K12" s="1"/>
  <c r="K13"/>
  <c r="G12"/>
  <c r="J12" s="1"/>
  <c r="J13"/>
  <c r="K31" i="3"/>
  <c r="F31"/>
  <c r="F7" s="1"/>
  <c r="F60" s="1"/>
  <c r="F43"/>
  <c r="L43" s="1"/>
  <c r="H43"/>
  <c r="G43"/>
  <c r="G38"/>
  <c r="I31"/>
  <c r="L31" s="1"/>
  <c r="I18"/>
  <c r="I7" s="1"/>
  <c r="G18"/>
  <c r="G7" l="1"/>
  <c r="G60" s="1"/>
  <c r="H46" i="2"/>
  <c r="K46" s="1"/>
  <c r="K47"/>
  <c r="J31" i="3"/>
  <c r="J25"/>
  <c r="H64" i="2"/>
  <c r="K64" s="1"/>
  <c r="K65"/>
  <c r="G64"/>
  <c r="J64" s="1"/>
  <c r="J65"/>
  <c r="I46"/>
  <c r="L46" s="1"/>
  <c r="L47"/>
  <c r="G46"/>
  <c r="J46" s="1"/>
  <c r="J47"/>
  <c r="J18" i="3"/>
  <c r="J20"/>
  <c r="L18"/>
  <c r="L20"/>
  <c r="H38"/>
  <c r="H7" s="1"/>
  <c r="H60" s="1"/>
  <c r="E43"/>
  <c r="D43"/>
  <c r="D38"/>
  <c r="J38" s="1"/>
  <c r="E38"/>
  <c r="K43" l="1"/>
  <c r="E7"/>
  <c r="J43"/>
  <c r="D7"/>
  <c r="D60" s="1"/>
  <c r="L7"/>
  <c r="I60"/>
  <c r="K38"/>
  <c r="J7"/>
  <c r="K7" l="1"/>
  <c r="E60"/>
</calcChain>
</file>

<file path=xl/sharedStrings.xml><?xml version="1.0" encoding="utf-8"?>
<sst xmlns="http://schemas.openxmlformats.org/spreadsheetml/2006/main" count="751" uniqueCount="407">
  <si>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</si>
  <si>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</si>
  <si>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</si>
  <si>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</si>
  <si>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</si>
  <si>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</si>
  <si>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</si>
  <si>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</si>
  <si>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</si>
  <si>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</si>
  <si>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</si>
  <si>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</si>
  <si>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</si>
  <si>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</si>
  <si>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</si>
  <si>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</si>
  <si>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</si>
  <si>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</si>
  <si>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</si>
  <si>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</si>
  <si>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</si>
  <si>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</si>
  <si>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</si>
  <si>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</si>
  <si>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</si>
  <si>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</si>
  <si>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</si>
  <si>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</si>
  <si>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</si>
  <si>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</si>
  <si>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</si>
  <si>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</si>
  <si>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</si>
  <si>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</si>
  <si>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</si>
  <si>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</si>
  <si>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</si>
  <si>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</si>
  <si>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</si>
  <si>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</si>
  <si>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</si>
  <si>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</si>
  <si>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</si>
  <si>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</si>
  <si>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</si>
  <si>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</si>
  <si>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</si>
  <si>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</si>
  <si>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</si>
  <si>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</si>
  <si>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</si>
  <si>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</si>
  <si>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</si>
  <si>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</si>
  <si>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</si>
  <si>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</si>
  <si>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</si>
  <si>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</si>
  <si>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</si>
  <si>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</si>
  <si>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</si>
  <si>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</si>
  <si>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</si>
  <si>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</si>
  <si>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</si>
  <si>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</si>
  <si>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</si>
  <si>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</si>
  <si>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</si>
  <si>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</si>
  <si>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</si>
  <si>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</si>
  <si>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</si>
  <si>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</si>
  <si>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</si>
  <si>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</si>
  <si>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</si>
  <si>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</si>
  <si>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</si>
  <si>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</si>
  <si>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</si>
  <si>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</si>
  <si>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</si>
  <si>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</si>
  <si>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</si>
  <si>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</si>
  <si>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</si>
  <si>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</si>
  <si>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</si>
  <si>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</si>
  <si>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</si>
  <si>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</si>
  <si>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</si>
  <si>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</si>
  <si>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</si>
  <si>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</si>
  <si>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</si>
  <si>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</si>
  <si>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</si>
  <si>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</si>
  <si>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</si>
  <si>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</si>
  <si>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</si>
  <si>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</si>
  <si>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</si>
  <si>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</si>
  <si>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</si>
  <si>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</si>
  <si>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</si>
  <si>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</si>
  <si>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</si>
  <si>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</si>
  <si>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</si>
  <si>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</si>
  <si>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</si>
  <si>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</si>
  <si>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</si>
  <si>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</si>
  <si>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</si>
  <si>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</si>
  <si>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</si>
  <si>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</si>
  <si>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</si>
  <si>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</si>
  <si>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</si>
  <si>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</si>
  <si>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</si>
  <si>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</si>
  <si>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</si>
  <si>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</si>
  <si>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</si>
  <si>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</si>
  <si>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</si>
  <si>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</si>
  <si>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</si>
  <si>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</si>
  <si>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</si>
  <si>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</si>
  <si>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</si>
  <si>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</si>
  <si>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</si>
  <si>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</si>
  <si>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</si>
  <si>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</si>
  <si>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</si>
  <si>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</si>
  <si>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</si>
  <si>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</si>
  <si>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</si>
  <si>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</si>
  <si>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</si>
  <si>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</si>
  <si>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</si>
  <si>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</si>
  <si>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</si>
  <si>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</si>
  <si>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</si>
  <si>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</si>
  <si>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</si>
  <si>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</si>
  <si>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</si>
  <si>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</si>
  <si>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</si>
  <si>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</si>
  <si>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</si>
  <si>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</si>
  <si>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</si>
  <si>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</si>
  <si>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</si>
  <si>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</si>
  <si>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</si>
  <si>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</si>
  <si>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</si>
  <si>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000 2020228400 0000 151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</si>
  <si>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</si>
  <si>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</si>
  <si>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</si>
  <si>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</si>
  <si>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</si>
  <si>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</si>
  <si>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</si>
  <si>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</si>
  <si>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</si>
  <si>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</si>
  <si>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</si>
  <si>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</si>
  <si>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</si>
  <si>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</si>
  <si>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</si>
  <si>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</si>
  <si>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</si>
  <si>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</si>
  <si>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</si>
  <si>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</si>
  <si>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</si>
  <si>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</si>
  <si>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</si>
  <si>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</si>
  <si>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</si>
  <si>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</si>
  <si>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</si>
  <si>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</si>
  <si>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</si>
  <si>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</si>
  <si>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</si>
  <si>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</si>
  <si>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</si>
  <si>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</si>
  <si>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</si>
  <si>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</si>
  <si>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</si>
  <si>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</si>
  <si>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</si>
  <si>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</si>
  <si>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</si>
  <si>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</si>
  <si>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</si>
  <si>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</si>
  <si>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</si>
  <si>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</si>
  <si>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</si>
  <si>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</si>
  <si>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</si>
  <si>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</si>
  <si>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</si>
  <si>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</si>
  <si>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</si>
  <si>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</si>
  <si>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</si>
  <si>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</si>
  <si>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</si>
  <si>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</si>
  <si>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</si>
  <si>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</si>
  <si>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</si>
  <si>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</si>
  <si>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</si>
  <si>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</si>
  <si>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</si>
  <si>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</si>
  <si>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</si>
  <si>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</si>
  <si>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</si>
  <si>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</si>
  <si>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</si>
  <si>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</si>
  <si>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</si>
  <si>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</si>
  <si>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</si>
  <si>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</si>
  <si>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</si>
  <si>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</si>
  <si>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</si>
  <si>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</si>
  <si>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</si>
  <si>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</si>
  <si>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</si>
  <si>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</si>
  <si>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</si>
  <si>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</si>
  <si>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</si>
  <si>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</si>
  <si>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</si>
  <si>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</si>
  <si>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</si>
  <si>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</si>
  <si>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</si>
  <si>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</si>
  <si>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</si>
  <si>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</si>
  <si>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</si>
  <si>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</si>
  <si>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</si>
  <si>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</si>
  <si>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</si>
  <si>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</si>
  <si>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</si>
  <si>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</si>
  <si>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</si>
  <si>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</si>
  <si>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</si>
  <si>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</si>
  <si>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</si>
  <si>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</si>
  <si>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</si>
  <si>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</si>
  <si>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</si>
  <si>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</si>
  <si>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</si>
  <si>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</si>
  <si>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</si>
  <si>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</si>
  <si>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</si>
  <si>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</si>
  <si>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</si>
  <si>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</si>
  <si>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</si>
  <si>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</si>
  <si>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</si>
  <si>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</si>
  <si>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</si>
  <si>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</si>
  <si>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</si>
  <si>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</si>
  <si>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</si>
  <si>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</si>
  <si>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</si>
  <si>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</si>
  <si>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</si>
  <si>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</si>
  <si>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</si>
  <si>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</si>
  <si>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</si>
  <si>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</si>
  <si>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</si>
  <si>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</si>
  <si>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</si>
  <si>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</si>
  <si>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</si>
  <si>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</si>
  <si>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</si>
  <si>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</si>
  <si>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</si>
  <si>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</si>
  <si>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</si>
  <si>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</si>
  <si>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</si>
  <si>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</si>
  <si>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</si>
  <si>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</si>
  <si>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</si>
  <si>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</si>
  <si>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</si>
  <si>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</si>
  <si>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</si>
  <si>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</si>
  <si>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</si>
  <si>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</si>
  <si>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</si>
  <si>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</si>
  <si>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</si>
  <si>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</si>
  <si>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</si>
  <si>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</si>
  <si>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</si>
  <si>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</si>
  <si>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</si>
  <si>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</si>
  <si>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</si>
  <si>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</si>
  <si>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</si>
  <si>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</si>
  <si>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</si>
  <si>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</si>
  <si>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</si>
  <si>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</si>
  <si>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</si>
  <si>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</si>
  <si>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</si>
  <si>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</si>
  <si>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</si>
  <si>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</si>
  <si>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</si>
  <si>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</si>
  <si>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</si>
  <si>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</si>
  <si>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</si>
  <si>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</si>
  <si>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</si>
  <si>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</si>
  <si>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</si>
  <si>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000 105 01002 1011 000 110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</si>
  <si>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</si>
  <si>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</si>
  <si>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</si>
  <si>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</si>
  <si>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</si>
  <si>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000 1160601001 0000 140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</si>
  <si>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</si>
  <si>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</si>
  <si>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</si>
  <si>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</si>
  <si>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</si>
  <si>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</si>
  <si>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</si>
  <si>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</si>
  <si>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</si>
  <si>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</si>
  <si>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</si>
  <si>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</si>
  <si>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</si>
  <si>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</si>
  <si>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</si>
  <si>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</si>
  <si>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</si>
  <si>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</si>
  <si>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</si>
  <si>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</si>
  <si>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</si>
  <si>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</si>
  <si>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</si>
  <si>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</si>
  <si>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</si>
  <si>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</si>
  <si>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</si>
  <si>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СПРАВКА ОБ ИСПОЛНЕНИИ КОНСОЛИДИРОВАННОГО БЮДЖЕТА МАМСКО-ЧУЙСКОГО РАЙОНА ЗА ИЮНЬ 2017 ГОДА 
</t>
  </si>
  <si>
    <t xml:space="preserve"> 000 1170105005 0000 180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</si>
</sst>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opLeftCell="A106" workbookViewId="0">
      <selection activeCell="I10" sqref="I10"/>
    </sheetView>
  </sheetViews>
  <sheetFormatPr defaultRowHeight="1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>
      <c r="A1" s="2"/>
      <c r="B1" s="78" t="s">
        <v>405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>
      <c r="A4" s="3"/>
      <c r="B4" s="3"/>
      <c r="C4" s="3" t="s">
        <v>365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363</v>
      </c>
      <c r="H6" s="77"/>
      <c r="I6" s="77"/>
      <c r="J6" s="75" t="s">
        <v>380</v>
      </c>
      <c r="K6" s="75" t="s">
        <v>381</v>
      </c>
      <c r="L6" s="75" t="s">
        <v>382</v>
      </c>
      <c r="M6" s="5"/>
    </row>
    <row r="7" spans="1:13" ht="140.44999999999999" customHeight="1">
      <c r="A7" s="80"/>
      <c r="B7" s="80"/>
      <c r="C7" s="80"/>
      <c r="D7" s="17" t="s">
        <v>364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391</v>
      </c>
      <c r="K8" s="19" t="s">
        <v>392</v>
      </c>
      <c r="L8" s="19" t="s">
        <v>393</v>
      </c>
      <c r="M8" s="5"/>
    </row>
    <row r="9" spans="1:13" ht="21.75" customHeight="1">
      <c r="A9" s="63" t="s">
        <v>18</v>
      </c>
      <c r="B9" s="64" t="s">
        <v>19</v>
      </c>
      <c r="C9" s="65" t="s">
        <v>20</v>
      </c>
      <c r="D9" s="66">
        <v>360658147.19</v>
      </c>
      <c r="E9" s="66">
        <v>330378747.19</v>
      </c>
      <c r="F9" s="66">
        <v>77373000</v>
      </c>
      <c r="G9" s="66">
        <v>185497922.47999999</v>
      </c>
      <c r="H9" s="66">
        <v>169158055.40000001</v>
      </c>
      <c r="I9" s="66">
        <v>43761545.439999998</v>
      </c>
      <c r="J9" s="66">
        <f>G9/D9*100</f>
        <v>51.433171252409551</v>
      </c>
      <c r="K9" s="66">
        <f>H9/E9*100</f>
        <v>51.201252150374444</v>
      </c>
      <c r="L9" s="66">
        <f>I9/F9*100</f>
        <v>56.559194344280307</v>
      </c>
      <c r="M9" s="7"/>
    </row>
    <row r="10" spans="1:13" ht="22.5" customHeight="1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>
      <c r="A11" s="59" t="s">
        <v>23</v>
      </c>
      <c r="B11" s="60" t="s">
        <v>19</v>
      </c>
      <c r="C11" s="61" t="s">
        <v>24</v>
      </c>
      <c r="D11" s="66">
        <v>50984900</v>
      </c>
      <c r="E11" s="66">
        <v>39934600</v>
      </c>
      <c r="F11" s="66">
        <v>11050300</v>
      </c>
      <c r="G11" s="66">
        <v>21262159.940000001</v>
      </c>
      <c r="H11" s="66">
        <v>16287000.65</v>
      </c>
      <c r="I11" s="66">
        <v>4975159.29</v>
      </c>
      <c r="J11" s="66">
        <f t="shared" ref="J11:J42" si="0">G11/D11*100</f>
        <v>41.702857002759643</v>
      </c>
      <c r="K11" s="66">
        <f t="shared" ref="K11:K42" si="1">H11/E11*100</f>
        <v>40.784183765456525</v>
      </c>
      <c r="L11" s="66">
        <f t="shared" ref="L11:L42" si="2">I11/F11*100</f>
        <v>45.022843633204531</v>
      </c>
      <c r="M11" s="7"/>
    </row>
    <row r="12" spans="1:13" ht="15" customHeight="1">
      <c r="A12" s="59" t="s">
        <v>25</v>
      </c>
      <c r="B12" s="60" t="s">
        <v>19</v>
      </c>
      <c r="C12" s="61" t="s">
        <v>26</v>
      </c>
      <c r="D12" s="62">
        <f t="shared" ref="D12:I12" si="3">SUM(D13)</f>
        <v>27248000</v>
      </c>
      <c r="E12" s="62">
        <f t="shared" si="3"/>
        <v>19358000</v>
      </c>
      <c r="F12" s="62">
        <f t="shared" si="3"/>
        <v>7890000</v>
      </c>
      <c r="G12" s="62">
        <f t="shared" si="3"/>
        <v>12465674.609999999</v>
      </c>
      <c r="H12" s="62">
        <f t="shared" si="3"/>
        <v>9437377.4199999999</v>
      </c>
      <c r="I12" s="62">
        <f t="shared" si="3"/>
        <v>3028333.19</v>
      </c>
      <c r="J12" s="66">
        <f t="shared" si="0"/>
        <v>45.748952620375803</v>
      </c>
      <c r="K12" s="66">
        <f t="shared" si="1"/>
        <v>48.751820539311915</v>
      </c>
      <c r="L12" s="66">
        <f t="shared" si="2"/>
        <v>38.381916223067172</v>
      </c>
      <c r="M12" s="7"/>
    </row>
    <row r="13" spans="1:13" ht="15" customHeight="1">
      <c r="A13" s="26" t="s">
        <v>27</v>
      </c>
      <c r="B13" s="27" t="s">
        <v>19</v>
      </c>
      <c r="C13" s="28" t="s">
        <v>28</v>
      </c>
      <c r="D13" s="29">
        <f t="shared" ref="D13:I13" si="4">SUM(D14:D17)</f>
        <v>27248000</v>
      </c>
      <c r="E13" s="29">
        <f t="shared" si="4"/>
        <v>19358000</v>
      </c>
      <c r="F13" s="29">
        <f t="shared" si="4"/>
        <v>7890000</v>
      </c>
      <c r="G13" s="29">
        <f t="shared" si="4"/>
        <v>12465674.609999999</v>
      </c>
      <c r="H13" s="29">
        <f t="shared" si="4"/>
        <v>9437377.4199999999</v>
      </c>
      <c r="I13" s="29">
        <f t="shared" si="4"/>
        <v>3028333.19</v>
      </c>
      <c r="J13" s="22">
        <f t="shared" si="0"/>
        <v>45.748952620375803</v>
      </c>
      <c r="K13" s="22">
        <f t="shared" si="1"/>
        <v>48.751820539311915</v>
      </c>
      <c r="L13" s="22">
        <f t="shared" si="2"/>
        <v>38.381916223067172</v>
      </c>
      <c r="M13" s="7"/>
    </row>
    <row r="14" spans="1:13" ht="84.75" customHeight="1">
      <c r="A14" s="26" t="s">
        <v>29</v>
      </c>
      <c r="B14" s="27" t="s">
        <v>19</v>
      </c>
      <c r="C14" s="28" t="s">
        <v>30</v>
      </c>
      <c r="D14" s="29">
        <v>27179000</v>
      </c>
      <c r="E14" s="29">
        <v>19298000</v>
      </c>
      <c r="F14" s="29">
        <v>7881000</v>
      </c>
      <c r="G14" s="29">
        <v>12466898.91</v>
      </c>
      <c r="H14" s="29">
        <v>9438304.9199999999</v>
      </c>
      <c r="I14" s="29">
        <v>3028593.99</v>
      </c>
      <c r="J14" s="22">
        <f t="shared" si="0"/>
        <v>45.86960119945546</v>
      </c>
      <c r="K14" s="22">
        <f t="shared" si="1"/>
        <v>48.90820250803192</v>
      </c>
      <c r="L14" s="22">
        <f t="shared" si="2"/>
        <v>38.429057099352875</v>
      </c>
      <c r="M14" s="7"/>
    </row>
    <row r="15" spans="1:13" ht="126" customHeight="1">
      <c r="A15" s="26" t="s">
        <v>31</v>
      </c>
      <c r="B15" s="27" t="s">
        <v>19</v>
      </c>
      <c r="C15" s="28" t="s">
        <v>32</v>
      </c>
      <c r="D15" s="29">
        <v>21500</v>
      </c>
      <c r="E15" s="29">
        <v>15000</v>
      </c>
      <c r="F15" s="29">
        <v>6500</v>
      </c>
      <c r="G15" s="29">
        <v>-21294.080000000002</v>
      </c>
      <c r="H15" s="29">
        <v>-16131.88</v>
      </c>
      <c r="I15" s="29">
        <v>-5126.2</v>
      </c>
      <c r="J15" s="22">
        <f t="shared" si="0"/>
        <v>-99.042232558139546</v>
      </c>
      <c r="K15" s="22">
        <f t="shared" si="1"/>
        <v>-107.54586666666665</v>
      </c>
      <c r="L15" s="22">
        <f t="shared" si="2"/>
        <v>-78.864615384615377</v>
      </c>
      <c r="M15" s="7"/>
    </row>
    <row r="16" spans="1:13" ht="62.25" customHeight="1">
      <c r="A16" s="26" t="s">
        <v>33</v>
      </c>
      <c r="B16" s="27" t="s">
        <v>19</v>
      </c>
      <c r="C16" s="28" t="s">
        <v>34</v>
      </c>
      <c r="D16" s="29">
        <v>47500</v>
      </c>
      <c r="E16" s="29">
        <v>45000</v>
      </c>
      <c r="F16" s="29">
        <v>2500</v>
      </c>
      <c r="G16" s="29">
        <v>1631.03</v>
      </c>
      <c r="H16" s="29">
        <v>1235.6300000000001</v>
      </c>
      <c r="I16" s="29">
        <v>395.4</v>
      </c>
      <c r="J16" s="22">
        <f t="shared" si="0"/>
        <v>3.4337473684210531</v>
      </c>
      <c r="K16" s="22">
        <f t="shared" si="1"/>
        <v>2.7458444444444448</v>
      </c>
      <c r="L16" s="22">
        <f t="shared" si="2"/>
        <v>15.815999999999999</v>
      </c>
      <c r="M16" s="7"/>
    </row>
    <row r="17" spans="1:13" ht="89.25" customHeight="1">
      <c r="A17" s="26" t="s">
        <v>35</v>
      </c>
      <c r="B17" s="27" t="s">
        <v>19</v>
      </c>
      <c r="C17" s="28" t="s">
        <v>36</v>
      </c>
      <c r="D17" s="29">
        <v>0</v>
      </c>
      <c r="E17" s="29">
        <v>0</v>
      </c>
      <c r="F17" s="29">
        <v>0</v>
      </c>
      <c r="G17" s="29">
        <v>18438.75</v>
      </c>
      <c r="H17" s="29">
        <v>13968.75</v>
      </c>
      <c r="I17" s="29">
        <v>4470</v>
      </c>
      <c r="J17" s="22" t="e">
        <f t="shared" si="0"/>
        <v>#DIV/0!</v>
      </c>
      <c r="K17" s="22" t="e">
        <f t="shared" si="1"/>
        <v>#DIV/0!</v>
      </c>
      <c r="L17" s="22" t="e">
        <f t="shared" si="2"/>
        <v>#DIV/0!</v>
      </c>
      <c r="M17" s="7"/>
    </row>
    <row r="18" spans="1:13" ht="48" customHeight="1">
      <c r="A18" s="59" t="s">
        <v>37</v>
      </c>
      <c r="B18" s="60" t="s">
        <v>19</v>
      </c>
      <c r="C18" s="61" t="s">
        <v>38</v>
      </c>
      <c r="D18" s="62">
        <f t="shared" ref="D18:I18" si="5">SUM(D19)</f>
        <v>1454300</v>
      </c>
      <c r="E18" s="62">
        <f t="shared" si="5"/>
        <v>0</v>
      </c>
      <c r="F18" s="62">
        <f t="shared" si="5"/>
        <v>1454300</v>
      </c>
      <c r="G18" s="62">
        <f t="shared" si="5"/>
        <v>1037312.73</v>
      </c>
      <c r="H18" s="62">
        <f t="shared" si="5"/>
        <v>0</v>
      </c>
      <c r="I18" s="62">
        <f t="shared" si="5"/>
        <v>1037312.73</v>
      </c>
      <c r="J18" s="66">
        <f t="shared" si="0"/>
        <v>71.32728666712508</v>
      </c>
      <c r="K18" s="66" t="e">
        <f t="shared" si="1"/>
        <v>#DIV/0!</v>
      </c>
      <c r="L18" s="66">
        <f t="shared" si="2"/>
        <v>71.32728666712508</v>
      </c>
      <c r="M18" s="7"/>
    </row>
    <row r="19" spans="1:13" ht="44.25" customHeight="1">
      <c r="A19" s="26" t="s">
        <v>39</v>
      </c>
      <c r="B19" s="27" t="s">
        <v>19</v>
      </c>
      <c r="C19" s="28" t="s">
        <v>40</v>
      </c>
      <c r="D19" s="29">
        <f t="shared" ref="D19:I19" si="6">SUM(D20:D23)</f>
        <v>1454300</v>
      </c>
      <c r="E19" s="29">
        <f t="shared" si="6"/>
        <v>0</v>
      </c>
      <c r="F19" s="29">
        <f t="shared" si="6"/>
        <v>1454300</v>
      </c>
      <c r="G19" s="29">
        <f t="shared" si="6"/>
        <v>1037312.73</v>
      </c>
      <c r="H19" s="29">
        <f t="shared" si="6"/>
        <v>0</v>
      </c>
      <c r="I19" s="29">
        <f t="shared" si="6"/>
        <v>1037312.73</v>
      </c>
      <c r="J19" s="22">
        <f t="shared" si="0"/>
        <v>71.32728666712508</v>
      </c>
      <c r="K19" s="22" t="e">
        <f t="shared" si="1"/>
        <v>#DIV/0!</v>
      </c>
      <c r="L19" s="22">
        <f t="shared" si="2"/>
        <v>71.32728666712508</v>
      </c>
      <c r="M19" s="7"/>
    </row>
    <row r="20" spans="1:13" ht="76.5" customHeight="1">
      <c r="A20" s="26" t="s">
        <v>41</v>
      </c>
      <c r="B20" s="27" t="s">
        <v>19</v>
      </c>
      <c r="C20" s="28" t="s">
        <v>42</v>
      </c>
      <c r="D20" s="29">
        <v>470500</v>
      </c>
      <c r="E20" s="29" t="s">
        <v>21</v>
      </c>
      <c r="F20" s="29">
        <v>470500</v>
      </c>
      <c r="G20" s="29">
        <v>409650.44</v>
      </c>
      <c r="H20" s="29" t="s">
        <v>21</v>
      </c>
      <c r="I20" s="29">
        <v>409650.44</v>
      </c>
      <c r="J20" s="22">
        <f t="shared" si="0"/>
        <v>87.067043570669497</v>
      </c>
      <c r="K20" s="22" t="e">
        <f t="shared" si="1"/>
        <v>#VALUE!</v>
      </c>
      <c r="L20" s="22">
        <f t="shared" si="2"/>
        <v>87.067043570669497</v>
      </c>
      <c r="M20" s="7"/>
    </row>
    <row r="21" spans="1:13" ht="89.25" customHeight="1">
      <c r="A21" s="26" t="s">
        <v>43</v>
      </c>
      <c r="B21" s="27" t="s">
        <v>19</v>
      </c>
      <c r="C21" s="28" t="s">
        <v>44</v>
      </c>
      <c r="D21" s="29">
        <v>18300</v>
      </c>
      <c r="E21" s="29" t="s">
        <v>21</v>
      </c>
      <c r="F21" s="29">
        <v>18300</v>
      </c>
      <c r="G21" s="29">
        <v>4452.37</v>
      </c>
      <c r="H21" s="29" t="s">
        <v>21</v>
      </c>
      <c r="I21" s="29">
        <v>4452.37</v>
      </c>
      <c r="J21" s="22">
        <f t="shared" si="0"/>
        <v>24.329890710382511</v>
      </c>
      <c r="K21" s="22" t="e">
        <f t="shared" si="1"/>
        <v>#VALUE!</v>
      </c>
      <c r="L21" s="22">
        <f t="shared" si="2"/>
        <v>24.329890710382511</v>
      </c>
      <c r="M21" s="7"/>
    </row>
    <row r="22" spans="1:13" ht="76.5" customHeight="1">
      <c r="A22" s="26" t="s">
        <v>45</v>
      </c>
      <c r="B22" s="27" t="s">
        <v>19</v>
      </c>
      <c r="C22" s="28" t="s">
        <v>46</v>
      </c>
      <c r="D22" s="29">
        <v>987400</v>
      </c>
      <c r="E22" s="29" t="s">
        <v>21</v>
      </c>
      <c r="F22" s="29">
        <v>987400</v>
      </c>
      <c r="G22" s="29">
        <v>706300.91</v>
      </c>
      <c r="H22" s="29" t="s">
        <v>21</v>
      </c>
      <c r="I22" s="29">
        <v>706300.91</v>
      </c>
      <c r="J22" s="22">
        <f t="shared" si="0"/>
        <v>71.531386469515894</v>
      </c>
      <c r="K22" s="22" t="e">
        <f t="shared" si="1"/>
        <v>#VALUE!</v>
      </c>
      <c r="L22" s="22">
        <f t="shared" si="2"/>
        <v>71.531386469515894</v>
      </c>
      <c r="M22" s="7"/>
    </row>
    <row r="23" spans="1:13" ht="76.5" customHeight="1">
      <c r="A23" s="26" t="s">
        <v>47</v>
      </c>
      <c r="B23" s="27" t="s">
        <v>19</v>
      </c>
      <c r="C23" s="28" t="s">
        <v>48</v>
      </c>
      <c r="D23" s="29">
        <v>-21900</v>
      </c>
      <c r="E23" s="29" t="s">
        <v>21</v>
      </c>
      <c r="F23" s="29">
        <v>-21900</v>
      </c>
      <c r="G23" s="29">
        <v>-83090.990000000005</v>
      </c>
      <c r="H23" s="29" t="s">
        <v>21</v>
      </c>
      <c r="I23" s="29">
        <v>-83090.990000000005</v>
      </c>
      <c r="J23" s="22">
        <f t="shared" si="0"/>
        <v>379.41091324200914</v>
      </c>
      <c r="K23" s="22" t="e">
        <f t="shared" si="1"/>
        <v>#VALUE!</v>
      </c>
      <c r="L23" s="22">
        <f t="shared" si="2"/>
        <v>379.41091324200914</v>
      </c>
      <c r="M23" s="7"/>
    </row>
    <row r="24" spans="1:13" ht="33.75" customHeight="1">
      <c r="A24" s="59" t="s">
        <v>49</v>
      </c>
      <c r="B24" s="60" t="s">
        <v>19</v>
      </c>
      <c r="C24" s="61" t="s">
        <v>50</v>
      </c>
      <c r="D24" s="62">
        <f>D25+D29</f>
        <v>2802000</v>
      </c>
      <c r="E24" s="62">
        <f>E25+E29</f>
        <v>2802000</v>
      </c>
      <c r="F24" s="62">
        <v>0</v>
      </c>
      <c r="G24" s="62">
        <f>G25+G29</f>
        <v>1549903.94</v>
      </c>
      <c r="H24" s="62">
        <f>H25+H29</f>
        <v>1549903.94</v>
      </c>
      <c r="I24" s="62">
        <v>0</v>
      </c>
      <c r="J24" s="66">
        <f t="shared" si="0"/>
        <v>55.314201998572443</v>
      </c>
      <c r="K24" s="66">
        <f t="shared" si="1"/>
        <v>55.314201998572443</v>
      </c>
      <c r="L24" s="66" t="e">
        <f t="shared" si="2"/>
        <v>#DIV/0!</v>
      </c>
      <c r="M24" s="7"/>
    </row>
    <row r="25" spans="1:13" ht="48" customHeight="1">
      <c r="A25" s="58" t="s">
        <v>374</v>
      </c>
      <c r="B25" s="27" t="s">
        <v>19</v>
      </c>
      <c r="C25" s="28" t="s">
        <v>375</v>
      </c>
      <c r="D25" s="29">
        <f>SUM(D26:D28)</f>
        <v>802000</v>
      </c>
      <c r="E25" s="29">
        <f>SUM(E26:E28)</f>
        <v>802000</v>
      </c>
      <c r="F25" s="29">
        <f>SUM(F26:F28)</f>
        <v>0</v>
      </c>
      <c r="G25" s="29">
        <f>SUM(G26:G28)</f>
        <v>375645.64</v>
      </c>
      <c r="H25" s="29">
        <f>SUM(H26:H28)</f>
        <v>375645.64</v>
      </c>
      <c r="I25" s="29">
        <v>0</v>
      </c>
      <c r="J25" s="22">
        <f t="shared" si="0"/>
        <v>46.838608478802996</v>
      </c>
      <c r="K25" s="22">
        <f t="shared" si="1"/>
        <v>46.838608478802996</v>
      </c>
      <c r="L25" s="22" t="e">
        <f t="shared" si="2"/>
        <v>#DIV/0!</v>
      </c>
      <c r="M25" s="7"/>
    </row>
    <row r="26" spans="1:13" ht="48.75" customHeight="1">
      <c r="A26" s="58" t="s">
        <v>368</v>
      </c>
      <c r="B26" s="27" t="s">
        <v>19</v>
      </c>
      <c r="C26" s="28" t="s">
        <v>369</v>
      </c>
      <c r="D26" s="29">
        <v>528000</v>
      </c>
      <c r="E26" s="29">
        <v>528000</v>
      </c>
      <c r="F26" s="29">
        <v>0</v>
      </c>
      <c r="G26" s="29">
        <v>191493.45</v>
      </c>
      <c r="H26" s="29">
        <v>191493.45</v>
      </c>
      <c r="I26" s="29">
        <v>0</v>
      </c>
      <c r="J26" s="22">
        <f t="shared" si="0"/>
        <v>36.267698863636369</v>
      </c>
      <c r="K26" s="22">
        <f t="shared" si="1"/>
        <v>36.267698863636369</v>
      </c>
      <c r="L26" s="22" t="e">
        <f t="shared" si="2"/>
        <v>#DIV/0!</v>
      </c>
      <c r="M26" s="7"/>
    </row>
    <row r="27" spans="1:13" ht="45" customHeight="1">
      <c r="A27" s="58" t="s">
        <v>370</v>
      </c>
      <c r="B27" s="27" t="s">
        <v>19</v>
      </c>
      <c r="C27" s="28" t="s">
        <v>371</v>
      </c>
      <c r="D27" s="29">
        <v>191000</v>
      </c>
      <c r="E27" s="29">
        <v>191000</v>
      </c>
      <c r="F27" s="29">
        <v>0</v>
      </c>
      <c r="G27" s="29">
        <v>184152.19</v>
      </c>
      <c r="H27" s="29">
        <v>184152.19</v>
      </c>
      <c r="I27" s="29">
        <v>0</v>
      </c>
      <c r="J27" s="22">
        <f t="shared" si="0"/>
        <v>96.414759162303667</v>
      </c>
      <c r="K27" s="22">
        <f t="shared" si="1"/>
        <v>96.414759162303667</v>
      </c>
      <c r="L27" s="22" t="e">
        <f t="shared" si="2"/>
        <v>#DIV/0!</v>
      </c>
      <c r="M27" s="7"/>
    </row>
    <row r="28" spans="1:13" ht="45" customHeight="1">
      <c r="A28" s="58" t="s">
        <v>372</v>
      </c>
      <c r="B28" s="27" t="s">
        <v>19</v>
      </c>
      <c r="C28" s="28" t="s">
        <v>373</v>
      </c>
      <c r="D28" s="29">
        <v>83000</v>
      </c>
      <c r="E28" s="29">
        <v>83000</v>
      </c>
      <c r="F28" s="29">
        <v>0</v>
      </c>
      <c r="G28" s="29"/>
      <c r="H28" s="29"/>
      <c r="I28" s="29">
        <v>0</v>
      </c>
      <c r="J28" s="22">
        <f t="shared" si="0"/>
        <v>0</v>
      </c>
      <c r="K28" s="22">
        <f t="shared" si="1"/>
        <v>0</v>
      </c>
      <c r="L28" s="22" t="e">
        <f t="shared" si="2"/>
        <v>#DIV/0!</v>
      </c>
      <c r="M28" s="7"/>
    </row>
    <row r="29" spans="1:13" ht="33.75" customHeight="1">
      <c r="A29" s="26" t="s">
        <v>51</v>
      </c>
      <c r="B29" s="27" t="s">
        <v>19</v>
      </c>
      <c r="C29" s="28" t="s">
        <v>52</v>
      </c>
      <c r="D29" s="29">
        <v>2000000</v>
      </c>
      <c r="E29" s="29">
        <v>2000000</v>
      </c>
      <c r="F29" s="29">
        <v>0</v>
      </c>
      <c r="G29" s="29">
        <v>1174258.3</v>
      </c>
      <c r="H29" s="29">
        <v>1174258.3</v>
      </c>
      <c r="I29" s="29">
        <v>0</v>
      </c>
      <c r="J29" s="22">
        <f t="shared" si="0"/>
        <v>58.712914999999995</v>
      </c>
      <c r="K29" s="22">
        <f t="shared" si="1"/>
        <v>58.712914999999995</v>
      </c>
      <c r="L29" s="22" t="e">
        <f t="shared" si="2"/>
        <v>#DIV/0!</v>
      </c>
      <c r="M29" s="7"/>
    </row>
    <row r="30" spans="1:13" ht="30.75" customHeight="1">
      <c r="A30" s="26" t="s">
        <v>51</v>
      </c>
      <c r="B30" s="27" t="s">
        <v>19</v>
      </c>
      <c r="C30" s="28" t="s">
        <v>53</v>
      </c>
      <c r="D30" s="29">
        <v>2000000</v>
      </c>
      <c r="E30" s="29">
        <v>2000000</v>
      </c>
      <c r="F30" s="29">
        <v>0</v>
      </c>
      <c r="G30" s="29">
        <v>1199456.94</v>
      </c>
      <c r="H30" s="29">
        <v>1199456.94</v>
      </c>
      <c r="I30" s="29">
        <v>0</v>
      </c>
      <c r="J30" s="22">
        <f t="shared" si="0"/>
        <v>59.972846999999994</v>
      </c>
      <c r="K30" s="22">
        <f t="shared" si="1"/>
        <v>59.972846999999994</v>
      </c>
      <c r="L30" s="22" t="e">
        <f t="shared" si="2"/>
        <v>#DIV/0!</v>
      </c>
      <c r="M30" s="7"/>
    </row>
    <row r="31" spans="1:13" ht="57" customHeight="1">
      <c r="A31" s="26" t="s">
        <v>54</v>
      </c>
      <c r="B31" s="27" t="s">
        <v>19</v>
      </c>
      <c r="C31" s="28" t="s">
        <v>55</v>
      </c>
      <c r="D31" s="29" t="s">
        <v>21</v>
      </c>
      <c r="E31" s="29" t="s">
        <v>21</v>
      </c>
      <c r="F31" s="29" t="s">
        <v>21</v>
      </c>
      <c r="G31" s="29">
        <v>17656.2</v>
      </c>
      <c r="H31" s="29">
        <v>17656.2</v>
      </c>
      <c r="I31" s="29" t="s">
        <v>21</v>
      </c>
      <c r="J31" s="22" t="e">
        <f t="shared" si="0"/>
        <v>#VALUE!</v>
      </c>
      <c r="K31" s="22" t="e">
        <f t="shared" si="1"/>
        <v>#VALUE!</v>
      </c>
      <c r="L31" s="22" t="e">
        <f t="shared" si="2"/>
        <v>#VALUE!</v>
      </c>
      <c r="M31" s="7"/>
    </row>
    <row r="32" spans="1:13" ht="15" customHeight="1">
      <c r="A32" s="59" t="s">
        <v>56</v>
      </c>
      <c r="B32" s="60" t="s">
        <v>19</v>
      </c>
      <c r="C32" s="61" t="s">
        <v>57</v>
      </c>
      <c r="D32" s="62">
        <f>D33+D35+D38</f>
        <v>1260000</v>
      </c>
      <c r="E32" s="62"/>
      <c r="F32" s="62">
        <f>F33+F35+F38</f>
        <v>1260000</v>
      </c>
      <c r="G32" s="62">
        <f>G33+G35+G38</f>
        <v>622797.30999999994</v>
      </c>
      <c r="H32" s="62"/>
      <c r="I32" s="62">
        <f>I33+I35+I38</f>
        <v>622797.30999999994</v>
      </c>
      <c r="J32" s="66">
        <f t="shared" si="0"/>
        <v>49.428357936507936</v>
      </c>
      <c r="K32" s="66" t="e">
        <f t="shared" si="1"/>
        <v>#DIV/0!</v>
      </c>
      <c r="L32" s="66">
        <f t="shared" si="2"/>
        <v>49.428357936507936</v>
      </c>
      <c r="M32" s="7"/>
    </row>
    <row r="33" spans="1:13" ht="15" customHeight="1">
      <c r="A33" s="26" t="s">
        <v>58</v>
      </c>
      <c r="B33" s="27" t="s">
        <v>19</v>
      </c>
      <c r="C33" s="28" t="s">
        <v>59</v>
      </c>
      <c r="D33" s="29">
        <v>335000</v>
      </c>
      <c r="E33" s="29" t="s">
        <v>21</v>
      </c>
      <c r="F33" s="29">
        <v>335000</v>
      </c>
      <c r="G33" s="29">
        <v>70298.23</v>
      </c>
      <c r="H33" s="29" t="s">
        <v>21</v>
      </c>
      <c r="I33" s="29">
        <v>70298.23</v>
      </c>
      <c r="J33" s="22">
        <f t="shared" si="0"/>
        <v>20.984546268656715</v>
      </c>
      <c r="K33" s="22" t="e">
        <f t="shared" si="1"/>
        <v>#VALUE!</v>
      </c>
      <c r="L33" s="22">
        <f t="shared" si="2"/>
        <v>20.984546268656715</v>
      </c>
      <c r="M33" s="7"/>
    </row>
    <row r="34" spans="1:13" ht="74.25" customHeight="1">
      <c r="A34" s="26" t="s">
        <v>60</v>
      </c>
      <c r="B34" s="27" t="s">
        <v>19</v>
      </c>
      <c r="C34" s="28" t="s">
        <v>61</v>
      </c>
      <c r="D34" s="29">
        <v>335000</v>
      </c>
      <c r="E34" s="29" t="s">
        <v>21</v>
      </c>
      <c r="F34" s="29">
        <v>335000</v>
      </c>
      <c r="G34" s="29">
        <v>80643.94</v>
      </c>
      <c r="H34" s="29" t="s">
        <v>21</v>
      </c>
      <c r="I34" s="29">
        <v>80643.94</v>
      </c>
      <c r="J34" s="22">
        <f t="shared" si="0"/>
        <v>24.07281791044776</v>
      </c>
      <c r="K34" s="22" t="e">
        <f t="shared" si="1"/>
        <v>#VALUE!</v>
      </c>
      <c r="L34" s="22">
        <f t="shared" si="2"/>
        <v>24.07281791044776</v>
      </c>
      <c r="M34" s="7"/>
    </row>
    <row r="35" spans="1:13" ht="15" customHeight="1">
      <c r="A35" s="26" t="s">
        <v>62</v>
      </c>
      <c r="B35" s="27" t="s">
        <v>19</v>
      </c>
      <c r="C35" s="28" t="s">
        <v>63</v>
      </c>
      <c r="D35" s="29">
        <f>D36+D38</f>
        <v>754000</v>
      </c>
      <c r="E35" s="29"/>
      <c r="F35" s="29">
        <f>F36+F38</f>
        <v>754000</v>
      </c>
      <c r="G35" s="29">
        <f>G36+G38</f>
        <v>515585.23</v>
      </c>
      <c r="H35" s="29"/>
      <c r="I35" s="29">
        <f>I36+I38</f>
        <v>515585.23</v>
      </c>
      <c r="J35" s="22">
        <f t="shared" si="0"/>
        <v>68.38000397877984</v>
      </c>
      <c r="K35" s="22" t="e">
        <f t="shared" si="1"/>
        <v>#DIV/0!</v>
      </c>
      <c r="L35" s="22">
        <f t="shared" si="2"/>
        <v>68.38000397877984</v>
      </c>
      <c r="M35" s="7"/>
    </row>
    <row r="36" spans="1:13" ht="15.75" customHeight="1">
      <c r="A36" s="26" t="s">
        <v>64</v>
      </c>
      <c r="B36" s="27" t="s">
        <v>19</v>
      </c>
      <c r="C36" s="28" t="s">
        <v>65</v>
      </c>
      <c r="D36" s="29">
        <v>583000</v>
      </c>
      <c r="E36" s="29" t="s">
        <v>21</v>
      </c>
      <c r="F36" s="29">
        <v>583000</v>
      </c>
      <c r="G36" s="29">
        <v>478671.38</v>
      </c>
      <c r="H36" s="29" t="s">
        <v>21</v>
      </c>
      <c r="I36" s="29">
        <v>478671.38</v>
      </c>
      <c r="J36" s="22">
        <f t="shared" si="0"/>
        <v>82.104867924528307</v>
      </c>
      <c r="K36" s="22" t="e">
        <f t="shared" si="1"/>
        <v>#VALUE!</v>
      </c>
      <c r="L36" s="22">
        <f t="shared" si="2"/>
        <v>82.104867924528307</v>
      </c>
      <c r="M36" s="7"/>
    </row>
    <row r="37" spans="1:13" ht="62.25" customHeight="1">
      <c r="A37" s="26" t="s">
        <v>66</v>
      </c>
      <c r="B37" s="27" t="s">
        <v>19</v>
      </c>
      <c r="C37" s="28" t="s">
        <v>67</v>
      </c>
      <c r="D37" s="29">
        <v>583000</v>
      </c>
      <c r="E37" s="29" t="s">
        <v>21</v>
      </c>
      <c r="F37" s="29">
        <v>583000</v>
      </c>
      <c r="G37" s="29">
        <v>539037.22</v>
      </c>
      <c r="H37" s="29" t="s">
        <v>21</v>
      </c>
      <c r="I37" s="29">
        <v>539037.22</v>
      </c>
      <c r="J37" s="22">
        <f t="shared" si="0"/>
        <v>92.459214408233265</v>
      </c>
      <c r="K37" s="22" t="e">
        <f t="shared" si="1"/>
        <v>#VALUE!</v>
      </c>
      <c r="L37" s="22">
        <f t="shared" si="2"/>
        <v>92.459214408233265</v>
      </c>
      <c r="M37" s="7"/>
    </row>
    <row r="38" spans="1:13" ht="15" customHeight="1">
      <c r="A38" s="26" t="s">
        <v>68</v>
      </c>
      <c r="B38" s="27" t="s">
        <v>19</v>
      </c>
      <c r="C38" s="28" t="s">
        <v>69</v>
      </c>
      <c r="D38" s="29">
        <v>171000</v>
      </c>
      <c r="E38" s="29" t="s">
        <v>21</v>
      </c>
      <c r="F38" s="29">
        <v>171000</v>
      </c>
      <c r="G38" s="29">
        <v>36913.85</v>
      </c>
      <c r="H38" s="29" t="s">
        <v>21</v>
      </c>
      <c r="I38" s="29">
        <v>36913.85</v>
      </c>
      <c r="J38" s="22">
        <f t="shared" si="0"/>
        <v>21.58704678362573</v>
      </c>
      <c r="K38" s="22" t="e">
        <f t="shared" si="1"/>
        <v>#VALUE!</v>
      </c>
      <c r="L38" s="22">
        <f t="shared" si="2"/>
        <v>21.58704678362573</v>
      </c>
      <c r="M38" s="7"/>
    </row>
    <row r="39" spans="1:13" ht="63" customHeight="1">
      <c r="A39" s="26" t="s">
        <v>70</v>
      </c>
      <c r="B39" s="27" t="s">
        <v>19</v>
      </c>
      <c r="C39" s="28" t="s">
        <v>71</v>
      </c>
      <c r="D39" s="29">
        <v>171000</v>
      </c>
      <c r="E39" s="29" t="s">
        <v>21</v>
      </c>
      <c r="F39" s="29">
        <v>171000</v>
      </c>
      <c r="G39" s="29">
        <v>38362.269999999997</v>
      </c>
      <c r="H39" s="29" t="s">
        <v>21</v>
      </c>
      <c r="I39" s="29">
        <v>38362.269999999997</v>
      </c>
      <c r="J39" s="22">
        <f t="shared" si="0"/>
        <v>22.43407602339181</v>
      </c>
      <c r="K39" s="22" t="e">
        <f t="shared" si="1"/>
        <v>#VALUE!</v>
      </c>
      <c r="L39" s="22">
        <f t="shared" si="2"/>
        <v>22.43407602339181</v>
      </c>
      <c r="M39" s="7"/>
    </row>
    <row r="40" spans="1:13" ht="22.5" customHeight="1">
      <c r="A40" s="59" t="s">
        <v>72</v>
      </c>
      <c r="B40" s="60" t="s">
        <v>19</v>
      </c>
      <c r="C40" s="61" t="s">
        <v>73</v>
      </c>
      <c r="D40" s="62">
        <f>D41+D43</f>
        <v>830000</v>
      </c>
      <c r="E40" s="62">
        <f>E41+E43</f>
        <v>830000</v>
      </c>
      <c r="F40" s="62"/>
      <c r="G40" s="62">
        <f>G41+G43</f>
        <v>454379.64</v>
      </c>
      <c r="H40" s="62">
        <f>H41+H43</f>
        <v>454379.64</v>
      </c>
      <c r="I40" s="62" t="s">
        <v>21</v>
      </c>
      <c r="J40" s="66">
        <f t="shared" si="0"/>
        <v>54.744534939759035</v>
      </c>
      <c r="K40" s="66">
        <f t="shared" si="1"/>
        <v>54.744534939759035</v>
      </c>
      <c r="L40" s="66" t="e">
        <f t="shared" si="2"/>
        <v>#VALUE!</v>
      </c>
      <c r="M40" s="7"/>
    </row>
    <row r="41" spans="1:13" ht="44.25" customHeight="1">
      <c r="A41" s="26" t="s">
        <v>74</v>
      </c>
      <c r="B41" s="27" t="s">
        <v>19</v>
      </c>
      <c r="C41" s="28" t="s">
        <v>75</v>
      </c>
      <c r="D41" s="29">
        <v>700000</v>
      </c>
      <c r="E41" s="29">
        <v>700000</v>
      </c>
      <c r="F41" s="29" t="s">
        <v>21</v>
      </c>
      <c r="G41" s="29">
        <v>194379.64</v>
      </c>
      <c r="H41" s="29">
        <v>194379.64</v>
      </c>
      <c r="I41" s="29" t="s">
        <v>21</v>
      </c>
      <c r="J41" s="22">
        <f t="shared" si="0"/>
        <v>27.768520000000002</v>
      </c>
      <c r="K41" s="22">
        <f t="shared" si="1"/>
        <v>27.768520000000002</v>
      </c>
      <c r="L41" s="22" t="e">
        <f t="shared" si="2"/>
        <v>#VALUE!</v>
      </c>
      <c r="M41" s="7"/>
    </row>
    <row r="42" spans="1:13" ht="78" customHeight="1">
      <c r="A42" s="26" t="s">
        <v>76</v>
      </c>
      <c r="B42" s="27" t="s">
        <v>19</v>
      </c>
      <c r="C42" s="28" t="s">
        <v>77</v>
      </c>
      <c r="D42" s="29">
        <v>700000</v>
      </c>
      <c r="E42" s="29">
        <v>700000</v>
      </c>
      <c r="F42" s="29" t="s">
        <v>21</v>
      </c>
      <c r="G42" s="29">
        <v>234014.07999999999</v>
      </c>
      <c r="H42" s="29">
        <v>234014.07999999999</v>
      </c>
      <c r="I42" s="29" t="s">
        <v>21</v>
      </c>
      <c r="J42" s="22">
        <f t="shared" si="0"/>
        <v>33.430582857142852</v>
      </c>
      <c r="K42" s="22">
        <f t="shared" si="1"/>
        <v>33.430582857142852</v>
      </c>
      <c r="L42" s="22" t="e">
        <f t="shared" si="2"/>
        <v>#VALUE!</v>
      </c>
      <c r="M42" s="7"/>
    </row>
    <row r="43" spans="1:13" ht="62.25" customHeight="1">
      <c r="A43" s="26" t="s">
        <v>78</v>
      </c>
      <c r="B43" s="27" t="s">
        <v>19</v>
      </c>
      <c r="C43" s="28" t="s">
        <v>79</v>
      </c>
      <c r="D43" s="29">
        <v>130000</v>
      </c>
      <c r="E43" s="29">
        <v>130000</v>
      </c>
      <c r="F43" s="29" t="s">
        <v>21</v>
      </c>
      <c r="G43" s="29">
        <v>260000</v>
      </c>
      <c r="H43" s="29">
        <v>260000</v>
      </c>
      <c r="I43" s="29" t="s">
        <v>21</v>
      </c>
      <c r="J43" s="22">
        <f t="shared" ref="J43:J72" si="7">G43/D43*100</f>
        <v>200</v>
      </c>
      <c r="K43" s="22">
        <f t="shared" ref="K43:K72" si="8">H43/E43*100</f>
        <v>200</v>
      </c>
      <c r="L43" s="22" t="e">
        <f t="shared" ref="L43:L72" si="9">I43/F43*100</f>
        <v>#VALUE!</v>
      </c>
      <c r="M43" s="7"/>
    </row>
    <row r="44" spans="1:13" ht="63.75" customHeight="1">
      <c r="A44" s="26" t="s">
        <v>80</v>
      </c>
      <c r="B44" s="27" t="s">
        <v>19</v>
      </c>
      <c r="C44" s="28" t="s">
        <v>81</v>
      </c>
      <c r="D44" s="29">
        <v>130000</v>
      </c>
      <c r="E44" s="29">
        <v>130000</v>
      </c>
      <c r="F44" s="29" t="s">
        <v>21</v>
      </c>
      <c r="G44" s="29">
        <v>0</v>
      </c>
      <c r="H44" s="29">
        <v>0</v>
      </c>
      <c r="I44" s="29" t="s">
        <v>21</v>
      </c>
      <c r="J44" s="22">
        <f t="shared" si="7"/>
        <v>0</v>
      </c>
      <c r="K44" s="22">
        <f t="shared" si="8"/>
        <v>0</v>
      </c>
      <c r="L44" s="22" t="e">
        <f t="shared" si="9"/>
        <v>#VALUE!</v>
      </c>
      <c r="M44" s="7"/>
    </row>
    <row r="45" spans="1:13" ht="76.5" customHeight="1">
      <c r="A45" s="26" t="s">
        <v>82</v>
      </c>
      <c r="B45" s="27" t="s">
        <v>19</v>
      </c>
      <c r="C45" s="28" t="s">
        <v>83</v>
      </c>
      <c r="D45" s="29">
        <v>130000</v>
      </c>
      <c r="E45" s="29">
        <v>130000</v>
      </c>
      <c r="F45" s="29" t="s">
        <v>21</v>
      </c>
      <c r="G45" s="29">
        <v>260000</v>
      </c>
      <c r="H45" s="29">
        <v>260000</v>
      </c>
      <c r="I45" s="29" t="s">
        <v>21</v>
      </c>
      <c r="J45" s="22">
        <f t="shared" si="7"/>
        <v>200</v>
      </c>
      <c r="K45" s="22">
        <f t="shared" si="8"/>
        <v>200</v>
      </c>
      <c r="L45" s="22" t="e">
        <f t="shared" si="9"/>
        <v>#VALUE!</v>
      </c>
      <c r="M45" s="7"/>
    </row>
    <row r="46" spans="1:13" ht="69.75" customHeight="1">
      <c r="A46" s="59" t="s">
        <v>84</v>
      </c>
      <c r="B46" s="60" t="s">
        <v>19</v>
      </c>
      <c r="C46" s="61" t="s">
        <v>85</v>
      </c>
      <c r="D46" s="62">
        <f t="shared" ref="D46:I46" si="10">D47</f>
        <v>4349200</v>
      </c>
      <c r="E46" s="62">
        <f t="shared" si="10"/>
        <v>4060200</v>
      </c>
      <c r="F46" s="62">
        <f t="shared" si="10"/>
        <v>289000</v>
      </c>
      <c r="G46" s="62">
        <f t="shared" si="10"/>
        <v>496069.35</v>
      </c>
      <c r="H46" s="62">
        <f t="shared" si="10"/>
        <v>299701.42</v>
      </c>
      <c r="I46" s="62">
        <f t="shared" si="10"/>
        <v>196367.93</v>
      </c>
      <c r="J46" s="66">
        <f t="shared" si="7"/>
        <v>11.405990756920813</v>
      </c>
      <c r="K46" s="66">
        <f t="shared" si="8"/>
        <v>7.3814447564159389</v>
      </c>
      <c r="L46" s="66">
        <f t="shared" si="9"/>
        <v>67.947380622837372</v>
      </c>
      <c r="M46" s="7"/>
    </row>
    <row r="47" spans="1:13" ht="89.25" customHeight="1">
      <c r="A47" s="26" t="s">
        <v>86</v>
      </c>
      <c r="B47" s="27" t="s">
        <v>19</v>
      </c>
      <c r="C47" s="28" t="s">
        <v>87</v>
      </c>
      <c r="D47" s="29">
        <f t="shared" ref="D47:I47" si="11">D51</f>
        <v>4349200</v>
      </c>
      <c r="E47" s="29">
        <f t="shared" si="11"/>
        <v>4060200</v>
      </c>
      <c r="F47" s="29">
        <f t="shared" si="11"/>
        <v>289000</v>
      </c>
      <c r="G47" s="29">
        <f t="shared" si="11"/>
        <v>496069.35</v>
      </c>
      <c r="H47" s="29">
        <f t="shared" si="11"/>
        <v>299701.42</v>
      </c>
      <c r="I47" s="29">
        <f t="shared" si="11"/>
        <v>196367.93</v>
      </c>
      <c r="J47" s="22">
        <f t="shared" si="7"/>
        <v>11.405990756920813</v>
      </c>
      <c r="K47" s="22">
        <f t="shared" si="8"/>
        <v>7.3814447564159389</v>
      </c>
      <c r="L47" s="22">
        <f t="shared" si="9"/>
        <v>67.947380622837372</v>
      </c>
      <c r="M47" s="7"/>
    </row>
    <row r="48" spans="1:13" ht="63.75" customHeight="1">
      <c r="A48" s="26" t="s">
        <v>88</v>
      </c>
      <c r="B48" s="27" t="s">
        <v>19</v>
      </c>
      <c r="C48" s="28" t="s">
        <v>89</v>
      </c>
      <c r="D48" s="29">
        <f t="shared" ref="D48:I48" si="12">SUM(D49:D50)</f>
        <v>606500</v>
      </c>
      <c r="E48" s="29">
        <f t="shared" si="12"/>
        <v>504500</v>
      </c>
      <c r="F48" s="29">
        <f t="shared" si="12"/>
        <v>102000</v>
      </c>
      <c r="G48" s="29">
        <f t="shared" si="12"/>
        <v>95314.86</v>
      </c>
      <c r="H48" s="29">
        <f t="shared" si="12"/>
        <v>85022.43</v>
      </c>
      <c r="I48" s="29">
        <f t="shared" si="12"/>
        <v>10292.43</v>
      </c>
      <c r="J48" s="22">
        <f t="shared" si="7"/>
        <v>15.715558120362738</v>
      </c>
      <c r="K48" s="22">
        <f t="shared" si="8"/>
        <v>16.852810703666997</v>
      </c>
      <c r="L48" s="22">
        <f t="shared" si="9"/>
        <v>10.090617647058824</v>
      </c>
      <c r="M48" s="7"/>
    </row>
    <row r="49" spans="1:13" ht="89.25" customHeight="1">
      <c r="A49" s="26" t="s">
        <v>90</v>
      </c>
      <c r="B49" s="27" t="s">
        <v>19</v>
      </c>
      <c r="C49" s="28" t="s">
        <v>91</v>
      </c>
      <c r="D49" s="29">
        <v>318500</v>
      </c>
      <c r="E49" s="29">
        <v>318500</v>
      </c>
      <c r="F49" s="29" t="s">
        <v>21</v>
      </c>
      <c r="G49" s="29">
        <v>74730</v>
      </c>
      <c r="H49" s="29">
        <v>74730</v>
      </c>
      <c r="I49" s="29" t="s">
        <v>21</v>
      </c>
      <c r="J49" s="22">
        <f t="shared" si="7"/>
        <v>23.463108320251177</v>
      </c>
      <c r="K49" s="22">
        <f t="shared" si="8"/>
        <v>23.463108320251177</v>
      </c>
      <c r="L49" s="22" t="e">
        <f t="shared" si="9"/>
        <v>#VALUE!</v>
      </c>
      <c r="M49" s="7"/>
    </row>
    <row r="50" spans="1:13" ht="89.25" customHeight="1">
      <c r="A50" s="26" t="s">
        <v>92</v>
      </c>
      <c r="B50" s="27" t="s">
        <v>19</v>
      </c>
      <c r="C50" s="28" t="s">
        <v>93</v>
      </c>
      <c r="D50" s="29">
        <v>288000</v>
      </c>
      <c r="E50" s="29">
        <v>186000</v>
      </c>
      <c r="F50" s="29">
        <v>102000</v>
      </c>
      <c r="G50" s="29">
        <v>20584.86</v>
      </c>
      <c r="H50" s="29">
        <v>10292.43</v>
      </c>
      <c r="I50" s="29">
        <v>10292.43</v>
      </c>
      <c r="J50" s="22">
        <f t="shared" si="7"/>
        <v>7.1475208333333331</v>
      </c>
      <c r="K50" s="22">
        <f t="shared" si="8"/>
        <v>5.5335645161290321</v>
      </c>
      <c r="L50" s="22">
        <f t="shared" si="9"/>
        <v>10.090617647058824</v>
      </c>
      <c r="M50" s="7"/>
    </row>
    <row r="51" spans="1:13" ht="89.25" customHeight="1">
      <c r="A51" s="26" t="s">
        <v>94</v>
      </c>
      <c r="B51" s="27" t="s">
        <v>19</v>
      </c>
      <c r="C51" s="28" t="s">
        <v>95</v>
      </c>
      <c r="D51" s="29">
        <f t="shared" ref="D51:I51" si="13">SUM(D52:D53)</f>
        <v>4349200</v>
      </c>
      <c r="E51" s="29">
        <f t="shared" si="13"/>
        <v>4060200</v>
      </c>
      <c r="F51" s="29">
        <f t="shared" si="13"/>
        <v>289000</v>
      </c>
      <c r="G51" s="29">
        <f t="shared" si="13"/>
        <v>496069.35</v>
      </c>
      <c r="H51" s="29">
        <f t="shared" si="13"/>
        <v>299701.42</v>
      </c>
      <c r="I51" s="29">
        <f t="shared" si="13"/>
        <v>196367.93</v>
      </c>
      <c r="J51" s="22">
        <f t="shared" si="7"/>
        <v>11.405990756920813</v>
      </c>
      <c r="K51" s="22">
        <f t="shared" si="8"/>
        <v>7.3814447564159389</v>
      </c>
      <c r="L51" s="22">
        <f t="shared" si="9"/>
        <v>67.947380622837372</v>
      </c>
      <c r="M51" s="7"/>
    </row>
    <row r="52" spans="1:13" ht="76.5" customHeight="1">
      <c r="A52" s="26" t="s">
        <v>96</v>
      </c>
      <c r="B52" s="27" t="s">
        <v>19</v>
      </c>
      <c r="C52" s="28" t="s">
        <v>97</v>
      </c>
      <c r="D52" s="29">
        <v>4060200</v>
      </c>
      <c r="E52" s="29">
        <v>4060200</v>
      </c>
      <c r="F52" s="29" t="s">
        <v>21</v>
      </c>
      <c r="G52" s="29">
        <v>299701.42</v>
      </c>
      <c r="H52" s="29">
        <v>299701.42</v>
      </c>
      <c r="I52" s="29" t="s">
        <v>21</v>
      </c>
      <c r="J52" s="22">
        <f t="shared" si="7"/>
        <v>7.3814447564159389</v>
      </c>
      <c r="K52" s="22">
        <f t="shared" si="8"/>
        <v>7.3814447564159389</v>
      </c>
      <c r="L52" s="22" t="e">
        <f t="shared" si="9"/>
        <v>#VALUE!</v>
      </c>
      <c r="M52" s="7"/>
    </row>
    <row r="53" spans="1:13" ht="76.5" customHeight="1">
      <c r="A53" s="26" t="s">
        <v>98</v>
      </c>
      <c r="B53" s="27" t="s">
        <v>19</v>
      </c>
      <c r="C53" s="28" t="s">
        <v>99</v>
      </c>
      <c r="D53" s="29">
        <v>289000</v>
      </c>
      <c r="E53" s="29" t="s">
        <v>21</v>
      </c>
      <c r="F53" s="29">
        <v>289000</v>
      </c>
      <c r="G53" s="29">
        <v>196367.93</v>
      </c>
      <c r="H53" s="29" t="s">
        <v>21</v>
      </c>
      <c r="I53" s="29">
        <v>196367.93</v>
      </c>
      <c r="J53" s="22">
        <f t="shared" si="7"/>
        <v>67.947380622837372</v>
      </c>
      <c r="K53" s="22" t="e">
        <f t="shared" si="8"/>
        <v>#VALUE!</v>
      </c>
      <c r="L53" s="22">
        <f t="shared" si="9"/>
        <v>67.947380622837372</v>
      </c>
      <c r="M53" s="7"/>
    </row>
    <row r="54" spans="1:13" ht="25.5" customHeight="1">
      <c r="A54" s="59" t="s">
        <v>100</v>
      </c>
      <c r="B54" s="60" t="s">
        <v>19</v>
      </c>
      <c r="C54" s="61" t="s">
        <v>101</v>
      </c>
      <c r="D54" s="62">
        <f>D55</f>
        <v>100100</v>
      </c>
      <c r="E54" s="62">
        <f>E55</f>
        <v>100100</v>
      </c>
      <c r="F54" s="62"/>
      <c r="G54" s="62">
        <f>G55</f>
        <v>70038.090000000011</v>
      </c>
      <c r="H54" s="62">
        <f>H55</f>
        <v>70038.100000000006</v>
      </c>
      <c r="I54" s="62" t="s">
        <v>21</v>
      </c>
      <c r="J54" s="66">
        <f t="shared" si="7"/>
        <v>69.968121878121892</v>
      </c>
      <c r="K54" s="66">
        <f t="shared" si="8"/>
        <v>69.968131868131877</v>
      </c>
      <c r="L54" s="66" t="e">
        <f t="shared" si="9"/>
        <v>#VALUE!</v>
      </c>
      <c r="M54" s="7"/>
    </row>
    <row r="55" spans="1:13" ht="25.5" customHeight="1">
      <c r="A55" s="26" t="s">
        <v>102</v>
      </c>
      <c r="B55" s="27" t="s">
        <v>19</v>
      </c>
      <c r="C55" s="28" t="s">
        <v>103</v>
      </c>
      <c r="D55" s="29">
        <f>SUM(D56:D59)</f>
        <v>100100</v>
      </c>
      <c r="E55" s="29">
        <f>SUM(E56:E59)</f>
        <v>100100</v>
      </c>
      <c r="F55" s="29"/>
      <c r="G55" s="29">
        <f>SUM(G56:G59)</f>
        <v>70038.090000000011</v>
      </c>
      <c r="H55" s="29">
        <f>SUM(H56:H59)</f>
        <v>70038.100000000006</v>
      </c>
      <c r="I55" s="29" t="s">
        <v>21</v>
      </c>
      <c r="J55" s="22">
        <f t="shared" si="7"/>
        <v>69.968121878121892</v>
      </c>
      <c r="K55" s="22">
        <f t="shared" si="8"/>
        <v>69.968131868131877</v>
      </c>
      <c r="L55" s="22" t="e">
        <f t="shared" si="9"/>
        <v>#VALUE!</v>
      </c>
      <c r="M55" s="7"/>
    </row>
    <row r="56" spans="1:13" ht="25.5" customHeight="1">
      <c r="A56" s="26" t="s">
        <v>104</v>
      </c>
      <c r="B56" s="27" t="s">
        <v>19</v>
      </c>
      <c r="C56" s="28" t="s">
        <v>105</v>
      </c>
      <c r="D56" s="29">
        <v>80700</v>
      </c>
      <c r="E56" s="29">
        <v>80700</v>
      </c>
      <c r="F56" s="29" t="s">
        <v>21</v>
      </c>
      <c r="G56" s="29">
        <v>60750.3</v>
      </c>
      <c r="H56" s="29">
        <v>60750.31</v>
      </c>
      <c r="I56" s="29" t="s">
        <v>21</v>
      </c>
      <c r="J56" s="22">
        <f t="shared" si="7"/>
        <v>75.279182156133828</v>
      </c>
      <c r="K56" s="22">
        <f t="shared" si="8"/>
        <v>75.279194547707547</v>
      </c>
      <c r="L56" s="22" t="e">
        <f t="shared" si="9"/>
        <v>#VALUE!</v>
      </c>
      <c r="M56" s="7"/>
    </row>
    <row r="57" spans="1:13" ht="25.5" customHeight="1">
      <c r="A57" s="26" t="s">
        <v>106</v>
      </c>
      <c r="B57" s="27" t="s">
        <v>19</v>
      </c>
      <c r="C57" s="28" t="s">
        <v>107</v>
      </c>
      <c r="D57" s="29">
        <v>1500</v>
      </c>
      <c r="E57" s="29">
        <v>1500</v>
      </c>
      <c r="F57" s="29" t="s">
        <v>21</v>
      </c>
      <c r="G57" s="29">
        <v>5180.66</v>
      </c>
      <c r="H57" s="29">
        <v>5180.66</v>
      </c>
      <c r="I57" s="29" t="s">
        <v>21</v>
      </c>
      <c r="J57" s="22">
        <f t="shared" si="7"/>
        <v>345.37733333333335</v>
      </c>
      <c r="K57" s="22">
        <f t="shared" si="8"/>
        <v>345.37733333333335</v>
      </c>
      <c r="L57" s="22" t="e">
        <f t="shared" si="9"/>
        <v>#VALUE!</v>
      </c>
      <c r="M57" s="7"/>
    </row>
    <row r="58" spans="1:13" ht="25.5" customHeight="1">
      <c r="A58" s="26" t="s">
        <v>108</v>
      </c>
      <c r="B58" s="27" t="s">
        <v>19</v>
      </c>
      <c r="C58" s="28" t="s">
        <v>109</v>
      </c>
      <c r="D58" s="29">
        <v>900</v>
      </c>
      <c r="E58" s="29">
        <v>900</v>
      </c>
      <c r="F58" s="29" t="s">
        <v>21</v>
      </c>
      <c r="G58" s="29">
        <v>1489.27</v>
      </c>
      <c r="H58" s="29">
        <v>1489.27</v>
      </c>
      <c r="I58" s="29" t="s">
        <v>21</v>
      </c>
      <c r="J58" s="22">
        <f t="shared" si="7"/>
        <v>165.47444444444443</v>
      </c>
      <c r="K58" s="22">
        <f t="shared" si="8"/>
        <v>165.47444444444443</v>
      </c>
      <c r="L58" s="22" t="e">
        <f t="shared" si="9"/>
        <v>#VALUE!</v>
      </c>
      <c r="M58" s="7"/>
    </row>
    <row r="59" spans="1:13" ht="25.5" customHeight="1">
      <c r="A59" s="26" t="s">
        <v>110</v>
      </c>
      <c r="B59" s="27" t="s">
        <v>19</v>
      </c>
      <c r="C59" s="28" t="s">
        <v>111</v>
      </c>
      <c r="D59" s="29">
        <v>17000</v>
      </c>
      <c r="E59" s="29">
        <v>17000</v>
      </c>
      <c r="F59" s="29" t="s">
        <v>21</v>
      </c>
      <c r="G59" s="29">
        <v>2617.86</v>
      </c>
      <c r="H59" s="29">
        <v>2617.86</v>
      </c>
      <c r="I59" s="29" t="s">
        <v>21</v>
      </c>
      <c r="J59" s="22">
        <f t="shared" si="7"/>
        <v>15.399176470588236</v>
      </c>
      <c r="K59" s="22">
        <f t="shared" si="8"/>
        <v>15.399176470588236</v>
      </c>
      <c r="L59" s="22" t="e">
        <f t="shared" si="9"/>
        <v>#VALUE!</v>
      </c>
      <c r="M59" s="7"/>
    </row>
    <row r="60" spans="1:13" ht="25.5" customHeight="1">
      <c r="A60" s="59" t="s">
        <v>112</v>
      </c>
      <c r="B60" s="60" t="s">
        <v>19</v>
      </c>
      <c r="C60" s="61" t="s">
        <v>113</v>
      </c>
      <c r="D60" s="62">
        <f t="shared" ref="D60:E62" si="14">D61</f>
        <v>6742800</v>
      </c>
      <c r="E60" s="62">
        <f t="shared" si="14"/>
        <v>6742800</v>
      </c>
      <c r="F60" s="62"/>
      <c r="G60" s="62">
        <f t="shared" ref="G60:H60" si="15">G61</f>
        <v>3178039.2</v>
      </c>
      <c r="H60" s="62">
        <f t="shared" si="15"/>
        <v>3178039.2</v>
      </c>
      <c r="I60" s="62" t="s">
        <v>21</v>
      </c>
      <c r="J60" s="66">
        <f t="shared" si="7"/>
        <v>47.132336714717923</v>
      </c>
      <c r="K60" s="66">
        <f t="shared" si="8"/>
        <v>47.132336714717923</v>
      </c>
      <c r="L60" s="66" t="e">
        <f t="shared" si="9"/>
        <v>#VALUE!</v>
      </c>
      <c r="M60" s="7"/>
    </row>
    <row r="61" spans="1:13" ht="15" customHeight="1">
      <c r="A61" s="26" t="s">
        <v>114</v>
      </c>
      <c r="B61" s="27" t="s">
        <v>19</v>
      </c>
      <c r="C61" s="28" t="s">
        <v>115</v>
      </c>
      <c r="D61" s="29">
        <f t="shared" si="14"/>
        <v>6742800</v>
      </c>
      <c r="E61" s="29">
        <f t="shared" si="14"/>
        <v>6742800</v>
      </c>
      <c r="F61" s="29"/>
      <c r="G61" s="29">
        <v>3178039.2</v>
      </c>
      <c r="H61" s="29">
        <v>3178039.2</v>
      </c>
      <c r="I61" s="29" t="s">
        <v>21</v>
      </c>
      <c r="J61" s="22">
        <f t="shared" si="7"/>
        <v>47.132336714717923</v>
      </c>
      <c r="K61" s="22">
        <f t="shared" si="8"/>
        <v>47.132336714717923</v>
      </c>
      <c r="L61" s="22" t="e">
        <f t="shared" si="9"/>
        <v>#VALUE!</v>
      </c>
      <c r="M61" s="7"/>
    </row>
    <row r="62" spans="1:13" ht="15" customHeight="1">
      <c r="A62" s="26" t="s">
        <v>116</v>
      </c>
      <c r="B62" s="27" t="s">
        <v>19</v>
      </c>
      <c r="C62" s="28" t="s">
        <v>117</v>
      </c>
      <c r="D62" s="29">
        <f t="shared" si="14"/>
        <v>6742800</v>
      </c>
      <c r="E62" s="29">
        <f t="shared" si="14"/>
        <v>6742800</v>
      </c>
      <c r="F62" s="29"/>
      <c r="G62" s="29">
        <v>3178039.2</v>
      </c>
      <c r="H62" s="29">
        <v>3178039.2</v>
      </c>
      <c r="I62" s="29" t="s">
        <v>21</v>
      </c>
      <c r="J62" s="22">
        <f t="shared" si="7"/>
        <v>47.132336714717923</v>
      </c>
      <c r="K62" s="22">
        <f t="shared" si="8"/>
        <v>47.132336714717923</v>
      </c>
      <c r="L62" s="22" t="e">
        <f t="shared" si="9"/>
        <v>#VALUE!</v>
      </c>
      <c r="M62" s="7"/>
    </row>
    <row r="63" spans="1:13" ht="38.25" customHeight="1">
      <c r="A63" s="26" t="s">
        <v>118</v>
      </c>
      <c r="B63" s="27" t="s">
        <v>19</v>
      </c>
      <c r="C63" s="28" t="s">
        <v>119</v>
      </c>
      <c r="D63" s="29">
        <v>6742800</v>
      </c>
      <c r="E63" s="29">
        <v>6742800</v>
      </c>
      <c r="F63" s="29"/>
      <c r="G63" s="29">
        <v>3178039.2</v>
      </c>
      <c r="H63" s="29">
        <v>3178039.2</v>
      </c>
      <c r="I63" s="29" t="s">
        <v>21</v>
      </c>
      <c r="J63" s="22">
        <f t="shared" si="7"/>
        <v>47.132336714717923</v>
      </c>
      <c r="K63" s="22">
        <f t="shared" si="8"/>
        <v>47.132336714717923</v>
      </c>
      <c r="L63" s="22" t="e">
        <f t="shared" si="9"/>
        <v>#VALUE!</v>
      </c>
      <c r="M63" s="7"/>
    </row>
    <row r="64" spans="1:13" ht="46.5" customHeight="1">
      <c r="A64" s="59" t="s">
        <v>120</v>
      </c>
      <c r="B64" s="60" t="s">
        <v>19</v>
      </c>
      <c r="C64" s="61" t="s">
        <v>121</v>
      </c>
      <c r="D64" s="62">
        <f t="shared" ref="D64:E66" si="16">D65</f>
        <v>4000000</v>
      </c>
      <c r="E64" s="62">
        <f t="shared" si="16"/>
        <v>4000000</v>
      </c>
      <c r="F64" s="62"/>
      <c r="G64" s="62">
        <f t="shared" ref="G64:H66" si="17">G65</f>
        <v>22500</v>
      </c>
      <c r="H64" s="62">
        <f t="shared" si="17"/>
        <v>22500</v>
      </c>
      <c r="I64" s="62" t="s">
        <v>21</v>
      </c>
      <c r="J64" s="66">
        <f t="shared" si="7"/>
        <v>0.5625</v>
      </c>
      <c r="K64" s="66">
        <f t="shared" si="8"/>
        <v>0.5625</v>
      </c>
      <c r="L64" s="66" t="e">
        <f t="shared" si="9"/>
        <v>#VALUE!</v>
      </c>
      <c r="M64" s="7"/>
    </row>
    <row r="65" spans="1:13" ht="76.5" customHeight="1">
      <c r="A65" s="26" t="s">
        <v>122</v>
      </c>
      <c r="B65" s="27" t="s">
        <v>19</v>
      </c>
      <c r="C65" s="28" t="s">
        <v>123</v>
      </c>
      <c r="D65" s="29">
        <f t="shared" si="16"/>
        <v>4000000</v>
      </c>
      <c r="E65" s="29">
        <f t="shared" si="16"/>
        <v>4000000</v>
      </c>
      <c r="F65" s="29"/>
      <c r="G65" s="29">
        <f t="shared" si="17"/>
        <v>22500</v>
      </c>
      <c r="H65" s="29">
        <f t="shared" si="17"/>
        <v>22500</v>
      </c>
      <c r="I65" s="29" t="s">
        <v>21</v>
      </c>
      <c r="J65" s="22">
        <f t="shared" si="7"/>
        <v>0.5625</v>
      </c>
      <c r="K65" s="22">
        <f t="shared" si="8"/>
        <v>0.5625</v>
      </c>
      <c r="L65" s="22" t="e">
        <f t="shared" si="9"/>
        <v>#VALUE!</v>
      </c>
      <c r="M65" s="7"/>
    </row>
    <row r="66" spans="1:13" ht="89.25" customHeight="1">
      <c r="A66" s="26" t="s">
        <v>124</v>
      </c>
      <c r="B66" s="27" t="s">
        <v>19</v>
      </c>
      <c r="C66" s="28" t="s">
        <v>125</v>
      </c>
      <c r="D66" s="29">
        <f t="shared" si="16"/>
        <v>4000000</v>
      </c>
      <c r="E66" s="29">
        <f t="shared" si="16"/>
        <v>4000000</v>
      </c>
      <c r="F66" s="29"/>
      <c r="G66" s="29">
        <f t="shared" si="17"/>
        <v>22500</v>
      </c>
      <c r="H66" s="29">
        <f t="shared" si="17"/>
        <v>22500</v>
      </c>
      <c r="I66" s="29" t="s">
        <v>21</v>
      </c>
      <c r="J66" s="22">
        <f t="shared" si="7"/>
        <v>0.5625</v>
      </c>
      <c r="K66" s="22">
        <f t="shared" si="8"/>
        <v>0.5625</v>
      </c>
      <c r="L66" s="22" t="e">
        <f t="shared" si="9"/>
        <v>#VALUE!</v>
      </c>
      <c r="M66" s="7"/>
    </row>
    <row r="67" spans="1:13" ht="159" customHeight="1">
      <c r="A67" s="26" t="s">
        <v>126</v>
      </c>
      <c r="B67" s="27" t="s">
        <v>19</v>
      </c>
      <c r="C67" s="28" t="s">
        <v>127</v>
      </c>
      <c r="D67" s="29">
        <v>4000000</v>
      </c>
      <c r="E67" s="29">
        <v>4000000</v>
      </c>
      <c r="F67" s="29"/>
      <c r="G67" s="29">
        <v>22500</v>
      </c>
      <c r="H67" s="29">
        <v>22500</v>
      </c>
      <c r="I67" s="29" t="s">
        <v>21</v>
      </c>
      <c r="J67" s="22">
        <f t="shared" si="7"/>
        <v>0.5625</v>
      </c>
      <c r="K67" s="22">
        <f t="shared" si="8"/>
        <v>0.5625</v>
      </c>
      <c r="L67" s="22" t="e">
        <f t="shared" si="9"/>
        <v>#VALUE!</v>
      </c>
      <c r="M67" s="7"/>
    </row>
    <row r="68" spans="1:13" ht="15" customHeight="1">
      <c r="A68" s="59" t="s">
        <v>128</v>
      </c>
      <c r="B68" s="60" t="s">
        <v>19</v>
      </c>
      <c r="C68" s="61" t="s">
        <v>129</v>
      </c>
      <c r="D68" s="62">
        <f>SUM(D69:D77)</f>
        <v>1335000</v>
      </c>
      <c r="E68" s="62">
        <f>SUM(E69:E77)</f>
        <v>1335000</v>
      </c>
      <c r="F68" s="62"/>
      <c r="G68" s="62">
        <f>SUM(G69:G77)</f>
        <v>1019732.6100000001</v>
      </c>
      <c r="H68" s="62">
        <f>SUM(H69:H77)</f>
        <v>928732.6100000001</v>
      </c>
      <c r="I68" s="62"/>
      <c r="J68" s="66">
        <f t="shared" si="7"/>
        <v>76.384465168539322</v>
      </c>
      <c r="K68" s="66">
        <f t="shared" si="8"/>
        <v>69.567985767790276</v>
      </c>
      <c r="L68" s="66" t="e">
        <f t="shared" si="9"/>
        <v>#DIV/0!</v>
      </c>
      <c r="M68" s="7"/>
    </row>
    <row r="69" spans="1:13" ht="76.5" customHeight="1">
      <c r="A69" s="26" t="s">
        <v>130</v>
      </c>
      <c r="B69" s="27" t="s">
        <v>19</v>
      </c>
      <c r="C69" s="28" t="s">
        <v>131</v>
      </c>
      <c r="D69" s="29">
        <v>5000</v>
      </c>
      <c r="E69" s="29">
        <v>5000</v>
      </c>
      <c r="F69" s="29" t="s">
        <v>21</v>
      </c>
      <c r="G69" s="29">
        <v>800</v>
      </c>
      <c r="H69" s="29">
        <v>800</v>
      </c>
      <c r="I69" s="29" t="s">
        <v>21</v>
      </c>
      <c r="J69" s="22">
        <f t="shared" si="7"/>
        <v>16</v>
      </c>
      <c r="K69" s="22">
        <f t="shared" si="8"/>
        <v>16</v>
      </c>
      <c r="L69" s="22" t="e">
        <f t="shared" si="9"/>
        <v>#VALUE!</v>
      </c>
      <c r="M69" s="7"/>
    </row>
    <row r="70" spans="1:13" ht="76.5" customHeight="1">
      <c r="A70" s="26" t="s">
        <v>376</v>
      </c>
      <c r="B70" s="27" t="s">
        <v>19</v>
      </c>
      <c r="C70" s="28" t="s">
        <v>377</v>
      </c>
      <c r="D70" s="29">
        <v>5000</v>
      </c>
      <c r="E70" s="29">
        <v>5000</v>
      </c>
      <c r="F70" s="29"/>
      <c r="G70" s="29">
        <v>0</v>
      </c>
      <c r="H70" s="29">
        <v>0</v>
      </c>
      <c r="I70" s="29"/>
      <c r="J70" s="22">
        <f t="shared" si="7"/>
        <v>0</v>
      </c>
      <c r="K70" s="22">
        <f t="shared" si="8"/>
        <v>0</v>
      </c>
      <c r="L70" s="22" t="e">
        <f t="shared" si="9"/>
        <v>#DIV/0!</v>
      </c>
      <c r="M70" s="7"/>
    </row>
    <row r="71" spans="1:13" ht="63.75" customHeight="1">
      <c r="A71" s="26" t="s">
        <v>132</v>
      </c>
      <c r="B71" s="27" t="s">
        <v>19</v>
      </c>
      <c r="C71" s="28" t="s">
        <v>133</v>
      </c>
      <c r="D71" s="29">
        <v>25000</v>
      </c>
      <c r="E71" s="29">
        <v>25000</v>
      </c>
      <c r="F71" s="29" t="s">
        <v>21</v>
      </c>
      <c r="G71" s="29">
        <v>26500</v>
      </c>
      <c r="H71" s="29">
        <v>26500</v>
      </c>
      <c r="I71" s="29" t="s">
        <v>21</v>
      </c>
      <c r="J71" s="22">
        <f t="shared" si="7"/>
        <v>106</v>
      </c>
      <c r="K71" s="22">
        <f t="shared" si="8"/>
        <v>106</v>
      </c>
      <c r="L71" s="22" t="e">
        <f t="shared" si="9"/>
        <v>#VALUE!</v>
      </c>
      <c r="M71" s="7"/>
    </row>
    <row r="72" spans="1:13" ht="38.25" customHeight="1">
      <c r="A72" s="26" t="s">
        <v>134</v>
      </c>
      <c r="B72" s="27" t="s">
        <v>19</v>
      </c>
      <c r="C72" s="28" t="s">
        <v>135</v>
      </c>
      <c r="D72" s="29">
        <v>15000</v>
      </c>
      <c r="E72" s="29">
        <v>15000</v>
      </c>
      <c r="F72" s="29" t="s">
        <v>21</v>
      </c>
      <c r="G72" s="29">
        <v>101000</v>
      </c>
      <c r="H72" s="29">
        <v>10000</v>
      </c>
      <c r="I72" s="29" t="s">
        <v>21</v>
      </c>
      <c r="J72" s="22">
        <f t="shared" si="7"/>
        <v>673.33333333333337</v>
      </c>
      <c r="K72" s="22">
        <f t="shared" si="8"/>
        <v>66.666666666666657</v>
      </c>
      <c r="L72" s="22" t="e">
        <f t="shared" si="9"/>
        <v>#VALUE!</v>
      </c>
      <c r="M72" s="7"/>
    </row>
    <row r="73" spans="1:13" ht="63.75" customHeight="1">
      <c r="A73" s="26" t="s">
        <v>136</v>
      </c>
      <c r="B73" s="27" t="s">
        <v>19</v>
      </c>
      <c r="C73" s="28" t="s">
        <v>137</v>
      </c>
      <c r="D73" s="29"/>
      <c r="E73" s="29"/>
      <c r="F73" s="29"/>
      <c r="G73" s="29">
        <v>2025.95</v>
      </c>
      <c r="H73" s="29">
        <v>2025.95</v>
      </c>
      <c r="I73" s="29" t="s">
        <v>21</v>
      </c>
      <c r="J73" s="29"/>
      <c r="K73" s="29"/>
      <c r="L73" s="29"/>
      <c r="M73" s="7"/>
    </row>
    <row r="74" spans="1:13" ht="36.75" customHeight="1">
      <c r="A74" s="26" t="s">
        <v>138</v>
      </c>
      <c r="B74" s="27" t="s">
        <v>19</v>
      </c>
      <c r="C74" s="28" t="s">
        <v>139</v>
      </c>
      <c r="D74" s="29">
        <v>233000</v>
      </c>
      <c r="E74" s="29">
        <v>233000</v>
      </c>
      <c r="F74" s="29" t="s">
        <v>21</v>
      </c>
      <c r="G74" s="29">
        <v>93000</v>
      </c>
      <c r="H74" s="29">
        <v>93000</v>
      </c>
      <c r="I74" s="29" t="s">
        <v>21</v>
      </c>
      <c r="J74" s="22">
        <f t="shared" ref="J74:L78" si="18">G74/D74*100</f>
        <v>39.91416309012876</v>
      </c>
      <c r="K74" s="22">
        <f t="shared" si="18"/>
        <v>39.91416309012876</v>
      </c>
      <c r="L74" s="22" t="e">
        <f t="shared" si="18"/>
        <v>#VALUE!</v>
      </c>
      <c r="M74" s="7"/>
    </row>
    <row r="75" spans="1:13" ht="63.75" customHeight="1">
      <c r="A75" s="26" t="s">
        <v>140</v>
      </c>
      <c r="B75" s="27" t="s">
        <v>19</v>
      </c>
      <c r="C75" s="28" t="s">
        <v>141</v>
      </c>
      <c r="D75" s="29">
        <v>52000</v>
      </c>
      <c r="E75" s="29">
        <v>52000</v>
      </c>
      <c r="F75" s="29" t="s">
        <v>21</v>
      </c>
      <c r="G75" s="29">
        <v>14000</v>
      </c>
      <c r="H75" s="29">
        <v>14000</v>
      </c>
      <c r="I75" s="29" t="s">
        <v>21</v>
      </c>
      <c r="J75" s="22">
        <f t="shared" si="18"/>
        <v>26.923076923076923</v>
      </c>
      <c r="K75" s="22">
        <f t="shared" si="18"/>
        <v>26.923076923076923</v>
      </c>
      <c r="L75" s="22" t="e">
        <f t="shared" si="18"/>
        <v>#VALUE!</v>
      </c>
      <c r="M75" s="7"/>
    </row>
    <row r="76" spans="1:13" ht="63.75" customHeight="1">
      <c r="A76" s="26" t="s">
        <v>394</v>
      </c>
      <c r="B76" s="27" t="s">
        <v>19</v>
      </c>
      <c r="C76" s="28" t="s">
        <v>395</v>
      </c>
      <c r="D76" s="29"/>
      <c r="E76" s="29"/>
      <c r="F76" s="29"/>
      <c r="G76" s="29"/>
      <c r="H76" s="29"/>
      <c r="I76" s="29"/>
      <c r="J76" s="22"/>
      <c r="K76" s="22"/>
      <c r="L76" s="22"/>
      <c r="M76" s="7"/>
    </row>
    <row r="77" spans="1:13" ht="59.25" customHeight="1">
      <c r="A77" s="26" t="s">
        <v>142</v>
      </c>
      <c r="B77" s="27" t="s">
        <v>19</v>
      </c>
      <c r="C77" s="28" t="s">
        <v>143</v>
      </c>
      <c r="D77" s="29">
        <v>1000000</v>
      </c>
      <c r="E77" s="29">
        <v>1000000</v>
      </c>
      <c r="F77" s="29" t="s">
        <v>21</v>
      </c>
      <c r="G77" s="29">
        <v>782406.66</v>
      </c>
      <c r="H77" s="29">
        <v>782406.66</v>
      </c>
      <c r="I77" s="29" t="s">
        <v>21</v>
      </c>
      <c r="J77" s="22">
        <f t="shared" si="18"/>
        <v>78.240666000000004</v>
      </c>
      <c r="K77" s="22">
        <f t="shared" si="18"/>
        <v>78.240666000000004</v>
      </c>
      <c r="L77" s="22" t="e">
        <f t="shared" si="18"/>
        <v>#VALUE!</v>
      </c>
      <c r="M77" s="7"/>
    </row>
    <row r="78" spans="1:13" ht="15" customHeight="1">
      <c r="A78" s="59" t="s">
        <v>144</v>
      </c>
      <c r="B78" s="60" t="s">
        <v>19</v>
      </c>
      <c r="C78" s="61" t="s">
        <v>145</v>
      </c>
      <c r="D78" s="62">
        <f t="shared" ref="D78:F78" si="19">D82+D79</f>
        <v>427999.99999999994</v>
      </c>
      <c r="E78" s="62">
        <f t="shared" si="19"/>
        <v>202000</v>
      </c>
      <c r="F78" s="62">
        <f t="shared" si="19"/>
        <v>226000</v>
      </c>
      <c r="G78" s="62">
        <f>G82+G79+G80</f>
        <v>232792.46</v>
      </c>
      <c r="H78" s="62">
        <f>H82+H79+H80</f>
        <v>186498.46</v>
      </c>
      <c r="I78" s="62">
        <f>I82+I79+I80</f>
        <v>46294</v>
      </c>
      <c r="J78" s="66">
        <f t="shared" si="18"/>
        <v>54.390761682242996</v>
      </c>
      <c r="K78" s="66">
        <f t="shared" si="18"/>
        <v>92.325970297029698</v>
      </c>
      <c r="L78" s="66">
        <f t="shared" si="18"/>
        <v>20.484070796460177</v>
      </c>
      <c r="M78" s="7"/>
    </row>
    <row r="79" spans="1:13" ht="15" customHeight="1">
      <c r="A79" s="26" t="s">
        <v>146</v>
      </c>
      <c r="B79" s="27" t="s">
        <v>19</v>
      </c>
      <c r="C79" s="28" t="s">
        <v>147</v>
      </c>
      <c r="D79" s="29">
        <f>D81</f>
        <v>12985.42</v>
      </c>
      <c r="E79" s="29"/>
      <c r="F79" s="29">
        <f>F81</f>
        <v>12985.42</v>
      </c>
      <c r="G79" s="29">
        <f>G81</f>
        <v>300</v>
      </c>
      <c r="H79" s="29">
        <f>H81</f>
        <v>0</v>
      </c>
      <c r="I79" s="29">
        <f>I81</f>
        <v>300</v>
      </c>
      <c r="J79" s="29"/>
      <c r="K79" s="29"/>
      <c r="L79" s="29"/>
      <c r="M79" s="7"/>
    </row>
    <row r="80" spans="1:13" ht="15" customHeight="1">
      <c r="A80" s="26" t="s">
        <v>146</v>
      </c>
      <c r="B80" s="27" t="s">
        <v>19</v>
      </c>
      <c r="C80" s="28" t="s">
        <v>406</v>
      </c>
      <c r="D80" s="29"/>
      <c r="E80" s="29"/>
      <c r="F80" s="29"/>
      <c r="G80" s="29">
        <v>5048.46</v>
      </c>
      <c r="H80" s="29">
        <v>5048.46</v>
      </c>
      <c r="I80" s="29"/>
      <c r="J80" s="22" t="e">
        <f t="shared" ref="J80:L85" si="20">G80/D80*100</f>
        <v>#DIV/0!</v>
      </c>
      <c r="K80" s="29"/>
      <c r="L80" s="29"/>
      <c r="M80" s="7"/>
    </row>
    <row r="81" spans="1:13" ht="25.5" customHeight="1">
      <c r="A81" s="26" t="s">
        <v>148</v>
      </c>
      <c r="B81" s="27" t="s">
        <v>19</v>
      </c>
      <c r="C81" s="28" t="s">
        <v>398</v>
      </c>
      <c r="D81" s="29">
        <v>12985.42</v>
      </c>
      <c r="E81" s="29" t="s">
        <v>21</v>
      </c>
      <c r="F81" s="29">
        <v>12985.42</v>
      </c>
      <c r="G81" s="29">
        <v>300</v>
      </c>
      <c r="H81" s="29"/>
      <c r="I81" s="29">
        <v>300</v>
      </c>
      <c r="J81" s="29"/>
      <c r="K81" s="29"/>
      <c r="L81" s="29"/>
      <c r="M81" s="7"/>
    </row>
    <row r="82" spans="1:13" ht="15" customHeight="1">
      <c r="A82" s="26" t="s">
        <v>149</v>
      </c>
      <c r="B82" s="27" t="s">
        <v>19</v>
      </c>
      <c r="C82" s="28" t="s">
        <v>150</v>
      </c>
      <c r="D82" s="29">
        <f t="shared" ref="D82:I82" si="21">SUM(D83:D84)</f>
        <v>415014.57999999996</v>
      </c>
      <c r="E82" s="29">
        <f t="shared" si="21"/>
        <v>202000</v>
      </c>
      <c r="F82" s="29">
        <f t="shared" si="21"/>
        <v>213014.58</v>
      </c>
      <c r="G82" s="29">
        <f t="shared" si="21"/>
        <v>227444</v>
      </c>
      <c r="H82" s="29">
        <f t="shared" si="21"/>
        <v>181450</v>
      </c>
      <c r="I82" s="29">
        <f t="shared" si="21"/>
        <v>45994</v>
      </c>
      <c r="J82" s="22">
        <f t="shared" si="20"/>
        <v>54.803857734347559</v>
      </c>
      <c r="K82" s="22">
        <f t="shared" si="20"/>
        <v>89.82673267326733</v>
      </c>
      <c r="L82" s="22">
        <f t="shared" si="20"/>
        <v>21.591949245915469</v>
      </c>
      <c r="M82" s="7"/>
    </row>
    <row r="83" spans="1:13" ht="25.5" customHeight="1">
      <c r="A83" s="26" t="s">
        <v>151</v>
      </c>
      <c r="B83" s="27" t="s">
        <v>19</v>
      </c>
      <c r="C83" s="28" t="s">
        <v>152</v>
      </c>
      <c r="D83" s="29">
        <v>202000</v>
      </c>
      <c r="E83" s="29">
        <v>202000</v>
      </c>
      <c r="F83" s="29" t="s">
        <v>21</v>
      </c>
      <c r="G83" s="29">
        <v>181450</v>
      </c>
      <c r="H83" s="29">
        <v>181450</v>
      </c>
      <c r="I83" s="29" t="s">
        <v>21</v>
      </c>
      <c r="J83" s="22">
        <f t="shared" si="20"/>
        <v>89.82673267326733</v>
      </c>
      <c r="K83" s="22">
        <f t="shared" si="20"/>
        <v>89.82673267326733</v>
      </c>
      <c r="L83" s="22" t="e">
        <f t="shared" si="20"/>
        <v>#VALUE!</v>
      </c>
      <c r="M83" s="7"/>
    </row>
    <row r="84" spans="1:13" ht="25.5" customHeight="1">
      <c r="A84" s="26" t="s">
        <v>153</v>
      </c>
      <c r="B84" s="27" t="s">
        <v>19</v>
      </c>
      <c r="C84" s="28" t="s">
        <v>154</v>
      </c>
      <c r="D84" s="29">
        <v>213014.58</v>
      </c>
      <c r="E84" s="29" t="s">
        <v>21</v>
      </c>
      <c r="F84" s="29">
        <v>213014.58</v>
      </c>
      <c r="G84" s="29">
        <v>45994</v>
      </c>
      <c r="H84" s="29" t="s">
        <v>21</v>
      </c>
      <c r="I84" s="29">
        <v>45994</v>
      </c>
      <c r="J84" s="22">
        <f t="shared" si="20"/>
        <v>21.591949245915469</v>
      </c>
      <c r="K84" s="22" t="e">
        <f t="shared" si="20"/>
        <v>#VALUE!</v>
      </c>
      <c r="L84" s="22">
        <f t="shared" si="20"/>
        <v>21.591949245915469</v>
      </c>
      <c r="M84" s="7"/>
    </row>
    <row r="85" spans="1:13" ht="15" customHeight="1">
      <c r="A85" s="59" t="s">
        <v>155</v>
      </c>
      <c r="B85" s="60" t="s">
        <v>19</v>
      </c>
      <c r="C85" s="61" t="s">
        <v>156</v>
      </c>
      <c r="D85" s="62">
        <v>317211000</v>
      </c>
      <c r="E85" s="62">
        <v>297981900</v>
      </c>
      <c r="F85" s="62">
        <v>66322700</v>
      </c>
      <c r="G85" s="62">
        <v>133197480.98999999</v>
      </c>
      <c r="H85" s="62">
        <v>123926341.62</v>
      </c>
      <c r="I85" s="62">
        <v>35963038.100000001</v>
      </c>
      <c r="J85" s="66">
        <f t="shared" si="20"/>
        <v>41.990183502463658</v>
      </c>
      <c r="K85" s="66">
        <f t="shared" si="20"/>
        <v>41.588546693607903</v>
      </c>
      <c r="L85" s="66">
        <f t="shared" si="20"/>
        <v>54.224327568087546</v>
      </c>
      <c r="M85" s="7"/>
    </row>
    <row r="86" spans="1:13" ht="38.25" customHeight="1">
      <c r="A86" s="26" t="s">
        <v>157</v>
      </c>
      <c r="B86" s="27" t="s">
        <v>19</v>
      </c>
      <c r="C86" s="28" t="s">
        <v>158</v>
      </c>
      <c r="D86" s="29"/>
      <c r="E86" s="29"/>
      <c r="F86" s="29"/>
      <c r="G86" s="29"/>
      <c r="H86" s="29"/>
      <c r="I86" s="29"/>
      <c r="J86" s="29"/>
      <c r="K86" s="29"/>
      <c r="L86" s="29"/>
      <c r="M86" s="7"/>
    </row>
    <row r="87" spans="1:13" ht="30.75" customHeight="1">
      <c r="A87" s="26" t="s">
        <v>159</v>
      </c>
      <c r="B87" s="27" t="s">
        <v>19</v>
      </c>
      <c r="C87" s="28" t="s">
        <v>160</v>
      </c>
      <c r="D87" s="29">
        <f>D88+D89+D91+D92</f>
        <v>172505200</v>
      </c>
      <c r="E87" s="29">
        <f>E88+E89+E91+E92</f>
        <v>144521800</v>
      </c>
      <c r="F87" s="29">
        <f t="shared" ref="D87:I88" si="22">F88+F89</f>
        <v>27983400</v>
      </c>
      <c r="G87" s="29">
        <f>G88+G89+G91+G92</f>
        <v>139754500</v>
      </c>
      <c r="H87" s="29">
        <f>H88+H89+H91+H92</f>
        <v>125762800</v>
      </c>
      <c r="I87" s="29">
        <f t="shared" si="22"/>
        <v>13991700</v>
      </c>
      <c r="J87" s="22">
        <f t="shared" ref="J87:L90" si="23">G87/D87*100</f>
        <v>81.014659268242355</v>
      </c>
      <c r="K87" s="22">
        <f t="shared" si="23"/>
        <v>87.019951315303302</v>
      </c>
      <c r="L87" s="22">
        <f t="shared" si="23"/>
        <v>50</v>
      </c>
      <c r="M87" s="7"/>
    </row>
    <row r="88" spans="1:13" ht="27" customHeight="1">
      <c r="A88" s="26" t="s">
        <v>161</v>
      </c>
      <c r="B88" s="27" t="s">
        <v>19</v>
      </c>
      <c r="C88" s="28" t="s">
        <v>162</v>
      </c>
      <c r="D88" s="29">
        <f t="shared" si="22"/>
        <v>90864800</v>
      </c>
      <c r="E88" s="29">
        <f t="shared" si="22"/>
        <v>62881400</v>
      </c>
      <c r="F88" s="29">
        <f t="shared" si="22"/>
        <v>27983400</v>
      </c>
      <c r="G88" s="29">
        <f t="shared" si="22"/>
        <v>76873100</v>
      </c>
      <c r="H88" s="29">
        <f t="shared" si="22"/>
        <v>62881400</v>
      </c>
      <c r="I88" s="29">
        <f t="shared" si="22"/>
        <v>13991700</v>
      </c>
      <c r="J88" s="22">
        <f t="shared" si="23"/>
        <v>84.601627913119273</v>
      </c>
      <c r="K88" s="22">
        <f t="shared" si="23"/>
        <v>100</v>
      </c>
      <c r="L88" s="22">
        <f t="shared" si="23"/>
        <v>50</v>
      </c>
      <c r="M88" s="7"/>
    </row>
    <row r="89" spans="1:13" ht="45" customHeight="1">
      <c r="A89" s="26" t="s">
        <v>163</v>
      </c>
      <c r="B89" s="27" t="s">
        <v>19</v>
      </c>
      <c r="C89" s="28" t="s">
        <v>164</v>
      </c>
      <c r="D89" s="29">
        <v>62881400</v>
      </c>
      <c r="E89" s="29">
        <v>62881400</v>
      </c>
      <c r="F89" s="29"/>
      <c r="G89" s="29">
        <v>62881400</v>
      </c>
      <c r="H89" s="29">
        <v>62881400</v>
      </c>
      <c r="I89" s="29"/>
      <c r="J89" s="22">
        <f t="shared" si="23"/>
        <v>100</v>
      </c>
      <c r="K89" s="22">
        <f t="shared" si="23"/>
        <v>100</v>
      </c>
      <c r="L89" s="22" t="e">
        <f t="shared" si="23"/>
        <v>#DIV/0!</v>
      </c>
      <c r="M89" s="7"/>
    </row>
    <row r="90" spans="1:13" ht="47.25" customHeight="1">
      <c r="A90" s="26" t="s">
        <v>165</v>
      </c>
      <c r="B90" s="27" t="s">
        <v>19</v>
      </c>
      <c r="C90" s="28" t="s">
        <v>166</v>
      </c>
      <c r="D90" s="29">
        <v>27983400</v>
      </c>
      <c r="E90" s="29"/>
      <c r="F90" s="29">
        <v>27983400</v>
      </c>
      <c r="G90" s="29">
        <v>13991700</v>
      </c>
      <c r="H90" s="29"/>
      <c r="I90" s="29">
        <v>13991700</v>
      </c>
      <c r="J90" s="22">
        <f t="shared" si="23"/>
        <v>50</v>
      </c>
      <c r="K90" s="22" t="e">
        <f t="shared" si="23"/>
        <v>#DIV/0!</v>
      </c>
      <c r="L90" s="22">
        <f t="shared" si="23"/>
        <v>50</v>
      </c>
      <c r="M90" s="7"/>
    </row>
    <row r="91" spans="1:13" ht="47.25" customHeight="1">
      <c r="A91" s="26" t="s">
        <v>167</v>
      </c>
      <c r="B91" s="27" t="s">
        <v>19</v>
      </c>
      <c r="C91" s="28" t="s">
        <v>168</v>
      </c>
      <c r="D91" s="29"/>
      <c r="E91" s="29"/>
      <c r="F91" s="29"/>
      <c r="G91" s="29"/>
      <c r="H91" s="29"/>
      <c r="I91" s="29"/>
      <c r="J91" s="29"/>
      <c r="K91" s="29"/>
      <c r="L91" s="29"/>
      <c r="M91" s="7"/>
    </row>
    <row r="92" spans="1:13" ht="61.5" customHeight="1">
      <c r="A92" s="26" t="s">
        <v>169</v>
      </c>
      <c r="B92" s="27" t="s">
        <v>19</v>
      </c>
      <c r="C92" s="28" t="s">
        <v>399</v>
      </c>
      <c r="D92" s="29">
        <v>18759000</v>
      </c>
      <c r="E92" s="29">
        <v>18759000</v>
      </c>
      <c r="F92" s="29"/>
      <c r="G92" s="29"/>
      <c r="H92" s="29"/>
      <c r="I92" s="29"/>
      <c r="J92" s="29"/>
      <c r="K92" s="29"/>
      <c r="L92" s="29"/>
      <c r="M92" s="7"/>
    </row>
    <row r="93" spans="1:13" ht="25.5" customHeight="1">
      <c r="A93" s="59" t="s">
        <v>170</v>
      </c>
      <c r="B93" s="60" t="s">
        <v>19</v>
      </c>
      <c r="C93" s="61" t="s">
        <v>171</v>
      </c>
      <c r="D93" s="62">
        <f t="shared" ref="D93:I93" si="24">D95+D96</f>
        <v>77274800</v>
      </c>
      <c r="E93" s="62">
        <f t="shared" si="24"/>
        <v>76729900</v>
      </c>
      <c r="F93" s="62">
        <f t="shared" si="24"/>
        <v>544900</v>
      </c>
      <c r="G93" s="62">
        <f t="shared" si="24"/>
        <v>31841480.399999999</v>
      </c>
      <c r="H93" s="62">
        <f t="shared" si="24"/>
        <v>31491480.399999999</v>
      </c>
      <c r="I93" s="62">
        <f t="shared" si="24"/>
        <v>350000</v>
      </c>
      <c r="J93" s="66">
        <f>G93/D93*100</f>
        <v>41.205516416736117</v>
      </c>
      <c r="K93" s="66">
        <f>H93/E93*100</f>
        <v>41.041993277718333</v>
      </c>
      <c r="L93" s="66">
        <f>I93/F93*100</f>
        <v>64.2319691686548</v>
      </c>
      <c r="M93" s="7"/>
    </row>
    <row r="94" spans="1:13" ht="75.75" customHeight="1">
      <c r="A94" s="26" t="s">
        <v>172</v>
      </c>
      <c r="B94" s="27" t="s">
        <v>19</v>
      </c>
      <c r="C94" s="28" t="s">
        <v>173</v>
      </c>
      <c r="D94" s="29"/>
      <c r="E94" s="29"/>
      <c r="F94" s="29"/>
      <c r="G94" s="29"/>
      <c r="H94" s="29"/>
      <c r="I94" s="29"/>
      <c r="J94" s="29"/>
      <c r="K94" s="29"/>
      <c r="L94" s="29"/>
      <c r="M94" s="7"/>
    </row>
    <row r="95" spans="1:13" ht="51" customHeight="1">
      <c r="A95" s="26" t="s">
        <v>400</v>
      </c>
      <c r="B95" s="27" t="s">
        <v>19</v>
      </c>
      <c r="C95" s="28" t="s">
        <v>401</v>
      </c>
      <c r="D95" s="29">
        <v>19250000</v>
      </c>
      <c r="E95" s="29">
        <v>19250000</v>
      </c>
      <c r="F95" s="29"/>
      <c r="G95" s="29"/>
      <c r="H95" s="29"/>
      <c r="I95" s="29"/>
      <c r="J95" s="29"/>
      <c r="K95" s="29"/>
      <c r="L95" s="29"/>
      <c r="M95" s="7"/>
    </row>
    <row r="96" spans="1:13" ht="15" customHeight="1">
      <c r="A96" s="26" t="s">
        <v>174</v>
      </c>
      <c r="B96" s="27" t="s">
        <v>19</v>
      </c>
      <c r="C96" s="28" t="s">
        <v>175</v>
      </c>
      <c r="D96" s="29">
        <f t="shared" ref="D96:I96" si="25">D97+D98</f>
        <v>58024800</v>
      </c>
      <c r="E96" s="29">
        <f t="shared" si="25"/>
        <v>57479900</v>
      </c>
      <c r="F96" s="29">
        <f t="shared" si="25"/>
        <v>544900</v>
      </c>
      <c r="G96" s="29">
        <f t="shared" si="25"/>
        <v>31841480.399999999</v>
      </c>
      <c r="H96" s="29">
        <f t="shared" si="25"/>
        <v>31491480.399999999</v>
      </c>
      <c r="I96" s="29">
        <f t="shared" si="25"/>
        <v>350000</v>
      </c>
      <c r="J96" s="22">
        <f t="shared" ref="J96:L98" si="26">G96/D96*100</f>
        <v>54.875640071141994</v>
      </c>
      <c r="K96" s="22">
        <f t="shared" si="26"/>
        <v>54.786943609853175</v>
      </c>
      <c r="L96" s="22">
        <f t="shared" si="26"/>
        <v>64.2319691686548</v>
      </c>
      <c r="M96" s="7"/>
    </row>
    <row r="97" spans="1:13" ht="25.5" customHeight="1">
      <c r="A97" s="26" t="s">
        <v>176</v>
      </c>
      <c r="B97" s="27" t="s">
        <v>19</v>
      </c>
      <c r="C97" s="28" t="s">
        <v>177</v>
      </c>
      <c r="D97" s="29">
        <v>57479900</v>
      </c>
      <c r="E97" s="29">
        <v>57479900</v>
      </c>
      <c r="F97" s="29"/>
      <c r="G97" s="29">
        <v>31491480.399999999</v>
      </c>
      <c r="H97" s="29">
        <v>31491480.399999999</v>
      </c>
      <c r="I97" s="29"/>
      <c r="J97" s="22">
        <f t="shared" si="26"/>
        <v>54.786943609853175</v>
      </c>
      <c r="K97" s="22">
        <f t="shared" si="26"/>
        <v>54.786943609853175</v>
      </c>
      <c r="L97" s="22" t="e">
        <f t="shared" si="26"/>
        <v>#DIV/0!</v>
      </c>
      <c r="M97" s="7"/>
    </row>
    <row r="98" spans="1:13" ht="15" customHeight="1">
      <c r="A98" s="26" t="s">
        <v>178</v>
      </c>
      <c r="B98" s="27" t="s">
        <v>19</v>
      </c>
      <c r="C98" s="28" t="s">
        <v>402</v>
      </c>
      <c r="D98" s="29">
        <v>544900</v>
      </c>
      <c r="E98" s="29"/>
      <c r="F98" s="29">
        <v>544900</v>
      </c>
      <c r="G98" s="29">
        <v>350000</v>
      </c>
      <c r="H98" s="29"/>
      <c r="I98" s="29">
        <v>350000</v>
      </c>
      <c r="J98" s="22">
        <f t="shared" si="26"/>
        <v>64.2319691686548</v>
      </c>
      <c r="K98" s="29"/>
      <c r="L98" s="29"/>
      <c r="M98" s="7"/>
    </row>
    <row r="99" spans="1:13" ht="25.5" customHeight="1">
      <c r="A99" s="59" t="s">
        <v>179</v>
      </c>
      <c r="B99" s="60" t="s">
        <v>19</v>
      </c>
      <c r="C99" s="61" t="s">
        <v>180</v>
      </c>
      <c r="D99" s="62">
        <f t="shared" ref="D99:I99" si="27">SUM(D100:D112)</f>
        <v>260624800</v>
      </c>
      <c r="E99" s="62">
        <f t="shared" si="27"/>
        <v>259320000</v>
      </c>
      <c r="F99" s="62">
        <f t="shared" si="27"/>
        <v>1304800</v>
      </c>
      <c r="G99" s="62">
        <f t="shared" si="27"/>
        <v>126085471.84999999</v>
      </c>
      <c r="H99" s="62">
        <f t="shared" si="27"/>
        <v>125647073.88</v>
      </c>
      <c r="I99" s="62">
        <f t="shared" si="27"/>
        <v>438397.97</v>
      </c>
      <c r="J99" s="66">
        <f>G99/D99*100</f>
        <v>48.378155820167535</v>
      </c>
      <c r="K99" s="66">
        <f>H99/E99*100</f>
        <v>48.452519620546042</v>
      </c>
      <c r="L99" s="66">
        <f>I99/F99*100</f>
        <v>33.598863427345179</v>
      </c>
      <c r="M99" s="7"/>
    </row>
    <row r="100" spans="1:13" ht="51" customHeight="1">
      <c r="A100" s="26" t="s">
        <v>181</v>
      </c>
      <c r="B100" s="27" t="s">
        <v>19</v>
      </c>
      <c r="C100" s="28" t="s">
        <v>182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7"/>
    </row>
    <row r="101" spans="1:13" ht="51" customHeight="1">
      <c r="A101" s="26" t="s">
        <v>183</v>
      </c>
      <c r="B101" s="27" t="s">
        <v>19</v>
      </c>
      <c r="C101" s="28" t="s">
        <v>184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7"/>
    </row>
    <row r="102" spans="1:13" ht="38.25" customHeight="1">
      <c r="A102" s="26" t="s">
        <v>185</v>
      </c>
      <c r="B102" s="27" t="s">
        <v>19</v>
      </c>
      <c r="C102" s="28" t="s">
        <v>186</v>
      </c>
      <c r="D102" s="29">
        <v>560000</v>
      </c>
      <c r="E102" s="29"/>
      <c r="F102" s="29">
        <v>560000</v>
      </c>
      <c r="G102" s="29">
        <v>165219.96</v>
      </c>
      <c r="H102" s="29">
        <v>0</v>
      </c>
      <c r="I102" s="29">
        <v>165219.96</v>
      </c>
      <c r="J102" s="22">
        <f t="shared" ref="J102:L108" si="28">G102/D102*100</f>
        <v>29.503564285714283</v>
      </c>
      <c r="K102" s="22" t="e">
        <f t="shared" si="28"/>
        <v>#DIV/0!</v>
      </c>
      <c r="L102" s="22">
        <f t="shared" si="28"/>
        <v>29.503564285714283</v>
      </c>
      <c r="M102" s="7"/>
    </row>
    <row r="103" spans="1:13" ht="51" customHeight="1">
      <c r="A103" s="26" t="s">
        <v>187</v>
      </c>
      <c r="B103" s="27" t="s">
        <v>19</v>
      </c>
      <c r="C103" s="28" t="s">
        <v>188</v>
      </c>
      <c r="D103" s="29">
        <v>560000</v>
      </c>
      <c r="E103" s="29"/>
      <c r="F103" s="29">
        <v>560000</v>
      </c>
      <c r="G103" s="29">
        <v>197618.01</v>
      </c>
      <c r="H103" s="29">
        <v>0</v>
      </c>
      <c r="I103" s="29">
        <v>197618.01</v>
      </c>
      <c r="J103" s="22">
        <f t="shared" si="28"/>
        <v>35.28893035714286</v>
      </c>
      <c r="K103" s="22" t="e">
        <f t="shared" si="28"/>
        <v>#DIV/0!</v>
      </c>
      <c r="L103" s="22">
        <f t="shared" si="28"/>
        <v>35.28893035714286</v>
      </c>
      <c r="M103" s="7"/>
    </row>
    <row r="104" spans="1:13" ht="63" customHeight="1">
      <c r="A104" s="26" t="s">
        <v>189</v>
      </c>
      <c r="B104" s="27" t="s">
        <v>19</v>
      </c>
      <c r="C104" s="28" t="s">
        <v>190</v>
      </c>
      <c r="D104" s="29">
        <v>13200100</v>
      </c>
      <c r="E104" s="29">
        <v>13200100</v>
      </c>
      <c r="F104" s="29"/>
      <c r="G104" s="29">
        <v>7431792.75</v>
      </c>
      <c r="H104" s="29">
        <v>7431792.75</v>
      </c>
      <c r="I104" s="29"/>
      <c r="J104" s="22">
        <f t="shared" si="28"/>
        <v>56.301033704290113</v>
      </c>
      <c r="K104" s="22">
        <f t="shared" si="28"/>
        <v>56.301033704290113</v>
      </c>
      <c r="L104" s="22" t="e">
        <f t="shared" si="28"/>
        <v>#DIV/0!</v>
      </c>
      <c r="M104" s="7"/>
    </row>
    <row r="105" spans="1:13" ht="48.75" customHeight="1">
      <c r="A105" s="26" t="s">
        <v>191</v>
      </c>
      <c r="B105" s="27" t="s">
        <v>19</v>
      </c>
      <c r="C105" s="28" t="s">
        <v>192</v>
      </c>
      <c r="D105" s="29">
        <v>13200100</v>
      </c>
      <c r="E105" s="29">
        <v>13200100</v>
      </c>
      <c r="F105" s="29"/>
      <c r="G105" s="29">
        <v>7431792.75</v>
      </c>
      <c r="H105" s="29">
        <v>7431792.75</v>
      </c>
      <c r="I105" s="29"/>
      <c r="J105" s="22">
        <f t="shared" si="28"/>
        <v>56.301033704290113</v>
      </c>
      <c r="K105" s="22">
        <f t="shared" si="28"/>
        <v>56.301033704290113</v>
      </c>
      <c r="L105" s="22" t="e">
        <f t="shared" si="28"/>
        <v>#DIV/0!</v>
      </c>
      <c r="M105" s="7"/>
    </row>
    <row r="106" spans="1:13" ht="45" customHeight="1">
      <c r="A106" s="26" t="s">
        <v>193</v>
      </c>
      <c r="B106" s="27" t="s">
        <v>19</v>
      </c>
      <c r="C106" s="28" t="s">
        <v>194</v>
      </c>
      <c r="D106" s="29">
        <f t="shared" ref="D106:I106" si="29">D107+D108</f>
        <v>5439500</v>
      </c>
      <c r="E106" s="29">
        <f t="shared" si="29"/>
        <v>5347100</v>
      </c>
      <c r="F106" s="29">
        <f t="shared" si="29"/>
        <v>92400</v>
      </c>
      <c r="G106" s="29">
        <f t="shared" si="29"/>
        <v>2460079.19</v>
      </c>
      <c r="H106" s="29">
        <f t="shared" si="29"/>
        <v>2422299.19</v>
      </c>
      <c r="I106" s="29">
        <f t="shared" si="29"/>
        <v>37780</v>
      </c>
      <c r="J106" s="22">
        <f t="shared" si="28"/>
        <v>45.226200753745751</v>
      </c>
      <c r="K106" s="22">
        <f t="shared" si="28"/>
        <v>45.301176151558785</v>
      </c>
      <c r="L106" s="22">
        <f t="shared" si="28"/>
        <v>40.887445887445892</v>
      </c>
      <c r="M106" s="7"/>
    </row>
    <row r="107" spans="1:13" ht="55.5" customHeight="1">
      <c r="A107" s="26" t="s">
        <v>195</v>
      </c>
      <c r="B107" s="27" t="s">
        <v>19</v>
      </c>
      <c r="C107" s="28" t="s">
        <v>196</v>
      </c>
      <c r="D107" s="29">
        <v>5347100</v>
      </c>
      <c r="E107" s="29">
        <v>5347100</v>
      </c>
      <c r="F107" s="29"/>
      <c r="G107" s="29">
        <v>2422299.19</v>
      </c>
      <c r="H107" s="29">
        <v>2422299.19</v>
      </c>
      <c r="I107" s="29"/>
      <c r="J107" s="22">
        <f t="shared" si="28"/>
        <v>45.301176151558785</v>
      </c>
      <c r="K107" s="22">
        <f t="shared" si="28"/>
        <v>45.301176151558785</v>
      </c>
      <c r="L107" s="22" t="e">
        <f t="shared" si="28"/>
        <v>#DIV/0!</v>
      </c>
      <c r="M107" s="7"/>
    </row>
    <row r="108" spans="1:13" ht="64.5" customHeight="1">
      <c r="A108" s="26" t="s">
        <v>197</v>
      </c>
      <c r="B108" s="27" t="s">
        <v>19</v>
      </c>
      <c r="C108" s="28" t="s">
        <v>198</v>
      </c>
      <c r="D108" s="29">
        <v>92400</v>
      </c>
      <c r="E108" s="29"/>
      <c r="F108" s="29">
        <v>92400</v>
      </c>
      <c r="G108" s="29">
        <v>37780</v>
      </c>
      <c r="H108" s="29"/>
      <c r="I108" s="29">
        <v>37780</v>
      </c>
      <c r="J108" s="22">
        <f t="shared" si="28"/>
        <v>40.887445887445892</v>
      </c>
      <c r="K108" s="22" t="e">
        <f t="shared" si="28"/>
        <v>#DIV/0!</v>
      </c>
      <c r="L108" s="22">
        <f t="shared" si="28"/>
        <v>40.887445887445892</v>
      </c>
      <c r="M108" s="7"/>
    </row>
    <row r="109" spans="1:13" ht="38.25" customHeight="1">
      <c r="A109" s="26" t="s">
        <v>199</v>
      </c>
      <c r="B109" s="27" t="s">
        <v>19</v>
      </c>
      <c r="C109" s="28" t="s">
        <v>200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7"/>
    </row>
    <row r="110" spans="1:13" ht="38.25" customHeight="1">
      <c r="A110" s="26" t="s">
        <v>201</v>
      </c>
      <c r="B110" s="27" t="s">
        <v>19</v>
      </c>
      <c r="C110" s="28" t="s">
        <v>202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7"/>
    </row>
    <row r="111" spans="1:13" ht="15" customHeight="1">
      <c r="A111" s="26" t="s">
        <v>203</v>
      </c>
      <c r="B111" s="27" t="s">
        <v>19</v>
      </c>
      <c r="C111" s="28" t="s">
        <v>204</v>
      </c>
      <c r="D111" s="29">
        <v>111112800</v>
      </c>
      <c r="E111" s="29">
        <v>111112800</v>
      </c>
      <c r="F111" s="29"/>
      <c r="G111" s="29">
        <v>52969445</v>
      </c>
      <c r="H111" s="29">
        <v>52969445</v>
      </c>
      <c r="I111" s="29"/>
      <c r="J111" s="22">
        <f t="shared" ref="J111:L114" si="30">G111/D111*100</f>
        <v>47.671775889006483</v>
      </c>
      <c r="K111" s="22">
        <f t="shared" si="30"/>
        <v>47.671775889006483</v>
      </c>
      <c r="L111" s="22" t="e">
        <f t="shared" si="30"/>
        <v>#DIV/0!</v>
      </c>
      <c r="M111" s="7"/>
    </row>
    <row r="112" spans="1:13" ht="25.5" customHeight="1">
      <c r="A112" s="26" t="s">
        <v>205</v>
      </c>
      <c r="B112" s="27" t="s">
        <v>19</v>
      </c>
      <c r="C112" s="28" t="s">
        <v>206</v>
      </c>
      <c r="D112" s="29">
        <v>111112800</v>
      </c>
      <c r="E112" s="29">
        <v>111112800</v>
      </c>
      <c r="F112" s="29"/>
      <c r="G112" s="29">
        <v>52969445</v>
      </c>
      <c r="H112" s="29">
        <v>52969445</v>
      </c>
      <c r="I112" s="29"/>
      <c r="J112" s="22">
        <f t="shared" si="30"/>
        <v>47.671775889006483</v>
      </c>
      <c r="K112" s="22">
        <f t="shared" si="30"/>
        <v>47.671775889006483</v>
      </c>
      <c r="L112" s="22" t="e">
        <f t="shared" si="30"/>
        <v>#DIV/0!</v>
      </c>
      <c r="M112" s="7"/>
    </row>
    <row r="113" spans="1:13" ht="15" customHeight="1">
      <c r="A113" s="26" t="s">
        <v>207</v>
      </c>
      <c r="B113" s="27" t="s">
        <v>19</v>
      </c>
      <c r="C113" s="28" t="s">
        <v>208</v>
      </c>
      <c r="D113" s="29"/>
      <c r="E113" s="29">
        <v>9951600</v>
      </c>
      <c r="F113" s="29"/>
      <c r="G113" s="29"/>
      <c r="H113" s="29">
        <v>3212390.22</v>
      </c>
      <c r="I113" s="29"/>
      <c r="J113" s="22" t="e">
        <f t="shared" si="30"/>
        <v>#DIV/0!</v>
      </c>
      <c r="K113" s="22">
        <f t="shared" si="30"/>
        <v>32.280138068250338</v>
      </c>
      <c r="L113" s="22" t="e">
        <f t="shared" si="30"/>
        <v>#DIV/0!</v>
      </c>
      <c r="M113" s="7"/>
    </row>
    <row r="114" spans="1:13" ht="74.25" customHeight="1">
      <c r="A114" s="26" t="s">
        <v>209</v>
      </c>
      <c r="B114" s="27" t="s">
        <v>19</v>
      </c>
      <c r="C114" s="28" t="s">
        <v>210</v>
      </c>
      <c r="D114" s="29"/>
      <c r="E114" s="29">
        <v>9951600</v>
      </c>
      <c r="F114" s="29"/>
      <c r="G114" s="29"/>
      <c r="H114" s="29">
        <v>3212390.22</v>
      </c>
      <c r="I114" s="29"/>
      <c r="J114" s="22" t="e">
        <f t="shared" si="30"/>
        <v>#DIV/0!</v>
      </c>
      <c r="K114" s="22">
        <f t="shared" si="30"/>
        <v>32.280138068250338</v>
      </c>
      <c r="L114" s="22" t="e">
        <f t="shared" si="30"/>
        <v>#DIV/0!</v>
      </c>
      <c r="M114" s="7"/>
    </row>
    <row r="115" spans="1:13" ht="63.75" customHeight="1">
      <c r="A115" s="26" t="s">
        <v>211</v>
      </c>
      <c r="B115" s="27" t="s">
        <v>19</v>
      </c>
      <c r="C115" s="28" t="s">
        <v>212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7"/>
    </row>
    <row r="116" spans="1:13" ht="63.75" customHeight="1">
      <c r="A116" s="26" t="s">
        <v>213</v>
      </c>
      <c r="B116" s="27" t="s">
        <v>19</v>
      </c>
      <c r="C116" s="28" t="s">
        <v>214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7"/>
    </row>
    <row r="117" spans="1:13" ht="51" customHeight="1">
      <c r="A117" s="26" t="s">
        <v>215</v>
      </c>
      <c r="B117" s="27" t="s">
        <v>19</v>
      </c>
      <c r="C117" s="28" t="s">
        <v>216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7"/>
    </row>
    <row r="118" spans="1:13" ht="47.25" customHeight="1">
      <c r="A118" s="26" t="s">
        <v>217</v>
      </c>
      <c r="B118" s="27" t="s">
        <v>19</v>
      </c>
      <c r="C118" s="28" t="s">
        <v>218</v>
      </c>
      <c r="D118" s="29">
        <v>-7537752.8099999996</v>
      </c>
      <c r="E118" s="29">
        <v>-7537752.8099999996</v>
      </c>
      <c r="F118" s="29"/>
      <c r="G118" s="29">
        <v>-7537752.8099999996</v>
      </c>
      <c r="H118" s="29">
        <v>-7537752.8099999996</v>
      </c>
      <c r="I118" s="29"/>
      <c r="J118" s="22">
        <f t="shared" ref="J118:L119" si="31">G118/D118*100</f>
        <v>100</v>
      </c>
      <c r="K118" s="22">
        <f t="shared" si="31"/>
        <v>100</v>
      </c>
      <c r="L118" s="22" t="e">
        <f t="shared" si="31"/>
        <v>#DIV/0!</v>
      </c>
      <c r="M118" s="7"/>
    </row>
    <row r="119" spans="1:13" ht="62.25" customHeight="1">
      <c r="A119" s="26" t="s">
        <v>219</v>
      </c>
      <c r="B119" s="27" t="s">
        <v>19</v>
      </c>
      <c r="C119" s="28" t="s">
        <v>220</v>
      </c>
      <c r="D119" s="29">
        <v>-7537752.8099999996</v>
      </c>
      <c r="E119" s="29">
        <v>-7537752.8099999996</v>
      </c>
      <c r="F119" s="29"/>
      <c r="G119" s="29">
        <v>-7537752.8099999996</v>
      </c>
      <c r="H119" s="29">
        <v>-7537752.8099999996</v>
      </c>
      <c r="I119" s="29"/>
      <c r="J119" s="22">
        <f t="shared" si="31"/>
        <v>100</v>
      </c>
      <c r="K119" s="22">
        <f t="shared" si="31"/>
        <v>100</v>
      </c>
      <c r="L119" s="22" t="e">
        <f t="shared" si="31"/>
        <v>#DIV/0!</v>
      </c>
      <c r="M119" s="7"/>
    </row>
    <row r="120" spans="1:13" ht="51" customHeight="1">
      <c r="A120" s="26" t="s">
        <v>221</v>
      </c>
      <c r="B120" s="27" t="s">
        <v>19</v>
      </c>
      <c r="C120" s="28" t="s">
        <v>222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7"/>
    </row>
    <row r="121" spans="1:13" hidden="1">
      <c r="A121" s="8"/>
      <c r="B121" s="11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3" t="s">
        <v>223</v>
      </c>
    </row>
    <row r="122" spans="1:13" hidden="1">
      <c r="A122" s="8"/>
      <c r="B122" s="8"/>
      <c r="C122" s="8"/>
      <c r="D122" s="13"/>
      <c r="E122" s="13"/>
      <c r="F122" s="13"/>
      <c r="G122" s="13"/>
      <c r="H122" s="13"/>
      <c r="I122" s="13"/>
      <c r="J122" s="13"/>
      <c r="K122" s="13"/>
      <c r="L122" s="13"/>
      <c r="M122" s="3" t="s">
        <v>223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opLeftCell="B19" workbookViewId="0">
      <selection activeCell="H46" sqref="H46"/>
    </sheetView>
  </sheetViews>
  <sheetFormatPr defaultRowHeight="1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>
      <c r="A2" s="30"/>
      <c r="B2" s="30"/>
      <c r="C2" s="30" t="s">
        <v>366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>
      <c r="A4" s="79" t="s">
        <v>0</v>
      </c>
      <c r="B4" s="79" t="s">
        <v>1</v>
      </c>
      <c r="C4" s="79" t="s">
        <v>224</v>
      </c>
      <c r="D4" s="81" t="s">
        <v>3</v>
      </c>
      <c r="E4" s="77"/>
      <c r="F4" s="77"/>
      <c r="G4" s="81" t="s">
        <v>4</v>
      </c>
      <c r="H4" s="77"/>
      <c r="I4" s="77"/>
      <c r="J4" s="75" t="s">
        <v>380</v>
      </c>
      <c r="K4" s="75" t="s">
        <v>381</v>
      </c>
      <c r="L4" s="75" t="s">
        <v>382</v>
      </c>
      <c r="M4" s="5"/>
    </row>
    <row r="5" spans="1:13" ht="140.44999999999999" customHeight="1">
      <c r="A5" s="80"/>
      <c r="B5" s="80"/>
      <c r="C5" s="80"/>
      <c r="D5" s="18" t="s">
        <v>364</v>
      </c>
      <c r="E5" s="18" t="s">
        <v>225</v>
      </c>
      <c r="F5" s="18" t="s">
        <v>8</v>
      </c>
      <c r="G5" s="18" t="s">
        <v>364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391</v>
      </c>
      <c r="K6" s="19" t="s">
        <v>392</v>
      </c>
      <c r="L6" s="19" t="s">
        <v>393</v>
      </c>
      <c r="M6" s="5"/>
    </row>
    <row r="7" spans="1:13" ht="30" customHeight="1">
      <c r="A7" s="67" t="s">
        <v>226</v>
      </c>
      <c r="B7" s="64" t="s">
        <v>227</v>
      </c>
      <c r="C7" s="68" t="s">
        <v>20</v>
      </c>
      <c r="D7" s="62">
        <f t="shared" ref="D7:I7" si="0">D9+D18+D20+D25+D31+D38+D43+D46+D48+D52+D55+D57+D36</f>
        <v>376675147.46000004</v>
      </c>
      <c r="E7" s="62">
        <f t="shared" si="0"/>
        <v>341520749.11000001</v>
      </c>
      <c r="F7" s="62">
        <f t="shared" si="0"/>
        <v>82247998.349999994</v>
      </c>
      <c r="G7" s="62">
        <f t="shared" si="0"/>
        <v>181642056.01999998</v>
      </c>
      <c r="H7" s="62">
        <f t="shared" si="0"/>
        <v>169043138.75999999</v>
      </c>
      <c r="I7" s="62">
        <f t="shared" si="0"/>
        <v>40020592.620000005</v>
      </c>
      <c r="J7" s="62">
        <f>G7/D7*100</f>
        <v>48.222468948336697</v>
      </c>
      <c r="K7" s="62">
        <f>H7/E7*100</f>
        <v>49.497179659076316</v>
      </c>
      <c r="L7" s="62">
        <f>I7/F7*100</f>
        <v>48.65843962511461</v>
      </c>
      <c r="M7" s="7"/>
    </row>
    <row r="8" spans="1:13" ht="30" customHeight="1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>
      <c r="A9" s="59" t="s">
        <v>228</v>
      </c>
      <c r="B9" s="60" t="s">
        <v>229</v>
      </c>
      <c r="C9" s="61" t="s">
        <v>230</v>
      </c>
      <c r="D9" s="62">
        <f t="shared" ref="D9:I9" si="1">SUM(D10:D17)</f>
        <v>83927046.370000005</v>
      </c>
      <c r="E9" s="62">
        <f t="shared" si="1"/>
        <v>56031528.020000003</v>
      </c>
      <c r="F9" s="62">
        <f t="shared" si="1"/>
        <v>27895518.350000001</v>
      </c>
      <c r="G9" s="62">
        <f t="shared" si="1"/>
        <v>48371448.569999993</v>
      </c>
      <c r="H9" s="62">
        <f t="shared" si="1"/>
        <v>33747572.219999999</v>
      </c>
      <c r="I9" s="62">
        <f t="shared" si="1"/>
        <v>14623876.35</v>
      </c>
      <c r="J9" s="62">
        <f t="shared" ref="J9:L12" si="2">G9/D9*100</f>
        <v>57.635113663776593</v>
      </c>
      <c r="K9" s="62">
        <f t="shared" si="2"/>
        <v>60.229612528064692</v>
      </c>
      <c r="L9" s="62">
        <f t="shared" si="2"/>
        <v>52.42374838322371</v>
      </c>
      <c r="M9" s="7"/>
    </row>
    <row r="10" spans="1:13" ht="25.5" customHeight="1">
      <c r="A10" s="69" t="s">
        <v>231</v>
      </c>
      <c r="B10" s="70" t="s">
        <v>229</v>
      </c>
      <c r="C10" s="71" t="s">
        <v>232</v>
      </c>
      <c r="D10" s="72">
        <v>5771500.3499999996</v>
      </c>
      <c r="E10" s="72">
        <v>1261100</v>
      </c>
      <c r="F10" s="72">
        <v>4510400.3499999996</v>
      </c>
      <c r="G10" s="72">
        <v>3147765</v>
      </c>
      <c r="H10" s="72">
        <v>1034072.09</v>
      </c>
      <c r="I10" s="72">
        <v>2113692.91</v>
      </c>
      <c r="J10" s="29">
        <f t="shared" si="2"/>
        <v>54.539804368200386</v>
      </c>
      <c r="K10" s="29">
        <f t="shared" si="2"/>
        <v>81.997628261041939</v>
      </c>
      <c r="L10" s="29">
        <f t="shared" si="2"/>
        <v>46.862645130825257</v>
      </c>
      <c r="M10" s="7"/>
    </row>
    <row r="11" spans="1:13" ht="41.25" customHeight="1">
      <c r="A11" s="69" t="s">
        <v>233</v>
      </c>
      <c r="B11" s="70" t="s">
        <v>229</v>
      </c>
      <c r="C11" s="71" t="s">
        <v>234</v>
      </c>
      <c r="D11" s="72">
        <v>117000</v>
      </c>
      <c r="E11" s="72">
        <v>93000</v>
      </c>
      <c r="F11" s="72">
        <v>24000</v>
      </c>
      <c r="G11" s="72">
        <v>38010</v>
      </c>
      <c r="H11" s="72">
        <v>38010</v>
      </c>
      <c r="I11" s="72">
        <v>0</v>
      </c>
      <c r="J11" s="29">
        <f t="shared" si="2"/>
        <v>32.487179487179482</v>
      </c>
      <c r="K11" s="29">
        <f t="shared" si="2"/>
        <v>40.87096774193548</v>
      </c>
      <c r="L11" s="29">
        <f t="shared" si="2"/>
        <v>0</v>
      </c>
      <c r="M11" s="7"/>
    </row>
    <row r="12" spans="1:13" ht="51" customHeight="1">
      <c r="A12" s="69" t="s">
        <v>235</v>
      </c>
      <c r="B12" s="70" t="s">
        <v>229</v>
      </c>
      <c r="C12" s="71" t="s">
        <v>236</v>
      </c>
      <c r="D12" s="72">
        <v>44599573.960000001</v>
      </c>
      <c r="E12" s="72">
        <v>21306955.960000001</v>
      </c>
      <c r="F12" s="72">
        <v>23292618</v>
      </c>
      <c r="G12" s="72">
        <v>24585837.989999998</v>
      </c>
      <c r="H12" s="72">
        <v>12075654.550000001</v>
      </c>
      <c r="I12" s="72">
        <v>12510183.439999999</v>
      </c>
      <c r="J12" s="29">
        <f t="shared" si="2"/>
        <v>55.125723873618817</v>
      </c>
      <c r="K12" s="29">
        <f t="shared" si="2"/>
        <v>56.674705540621964</v>
      </c>
      <c r="L12" s="29">
        <f t="shared" si="2"/>
        <v>53.708790656335836</v>
      </c>
      <c r="M12" s="7"/>
    </row>
    <row r="13" spans="1:13" ht="15" customHeight="1">
      <c r="A13" s="69" t="s">
        <v>237</v>
      </c>
      <c r="B13" s="70" t="s">
        <v>229</v>
      </c>
      <c r="C13" s="71" t="s">
        <v>238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38.25" customHeight="1">
      <c r="A14" s="69" t="s">
        <v>239</v>
      </c>
      <c r="B14" s="70" t="s">
        <v>229</v>
      </c>
      <c r="C14" s="71" t="s">
        <v>240</v>
      </c>
      <c r="D14" s="72">
        <v>10407605.060000001</v>
      </c>
      <c r="E14" s="72">
        <v>10407605.060000001</v>
      </c>
      <c r="F14" s="72">
        <v>0</v>
      </c>
      <c r="G14" s="72">
        <v>6705163.9199999999</v>
      </c>
      <c r="H14" s="72">
        <v>6705163.9199999999</v>
      </c>
      <c r="I14" s="72">
        <v>0</v>
      </c>
      <c r="J14" s="29">
        <f>G14/D14*100</f>
        <v>64.425618394862497</v>
      </c>
      <c r="K14" s="29">
        <f>H14/E14*100</f>
        <v>64.425618394862497</v>
      </c>
      <c r="L14" s="29" t="e">
        <f>I14/F14*100</f>
        <v>#DIV/0!</v>
      </c>
      <c r="M14" s="7"/>
    </row>
    <row r="15" spans="1:13" ht="15" customHeight="1">
      <c r="A15" s="69" t="s">
        <v>241</v>
      </c>
      <c r="B15" s="70" t="s">
        <v>229</v>
      </c>
      <c r="C15" s="71" t="s">
        <v>242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29"/>
      <c r="K15" s="29"/>
      <c r="L15" s="29"/>
      <c r="M15" s="7"/>
    </row>
    <row r="16" spans="1:13" ht="15" customHeight="1">
      <c r="A16" s="69" t="s">
        <v>243</v>
      </c>
      <c r="B16" s="70" t="s">
        <v>229</v>
      </c>
      <c r="C16" s="71" t="s">
        <v>244</v>
      </c>
      <c r="D16" s="72">
        <v>115000</v>
      </c>
      <c r="E16" s="72">
        <v>50000</v>
      </c>
      <c r="F16" s="72">
        <v>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>
      <c r="A17" s="69" t="s">
        <v>245</v>
      </c>
      <c r="B17" s="70" t="s">
        <v>229</v>
      </c>
      <c r="C17" s="71" t="s">
        <v>246</v>
      </c>
      <c r="D17" s="72">
        <v>22916367</v>
      </c>
      <c r="E17" s="72">
        <v>22912867</v>
      </c>
      <c r="F17" s="72">
        <v>3500</v>
      </c>
      <c r="G17" s="72">
        <v>13894671.66</v>
      </c>
      <c r="H17" s="72">
        <v>13894671.66</v>
      </c>
      <c r="I17" s="72">
        <v>0</v>
      </c>
      <c r="J17" s="29">
        <f t="shared" ref="J17:J58" si="3">G17/D17*100</f>
        <v>60.632087363586038</v>
      </c>
      <c r="K17" s="29">
        <f t="shared" ref="K17:K58" si="4">H17/E17*100</f>
        <v>60.641349072553865</v>
      </c>
      <c r="L17" s="29">
        <f t="shared" ref="L17:L58" si="5">I17/F17*100</f>
        <v>0</v>
      </c>
      <c r="M17" s="7"/>
    </row>
    <row r="18" spans="1:13" ht="15" customHeight="1">
      <c r="A18" s="59" t="s">
        <v>247</v>
      </c>
      <c r="B18" s="60" t="s">
        <v>229</v>
      </c>
      <c r="C18" s="61" t="s">
        <v>248</v>
      </c>
      <c r="D18" s="62">
        <f>D19</f>
        <v>560000</v>
      </c>
      <c r="E18" s="62">
        <v>0</v>
      </c>
      <c r="F18" s="62">
        <f>F19</f>
        <v>560000</v>
      </c>
      <c r="G18" s="62">
        <f>G19</f>
        <v>224305.5</v>
      </c>
      <c r="H18" s="62">
        <v>0</v>
      </c>
      <c r="I18" s="62">
        <f>I19</f>
        <v>224305.5</v>
      </c>
      <c r="J18" s="62">
        <f t="shared" si="3"/>
        <v>40.054553571428571</v>
      </c>
      <c r="K18" s="62" t="e">
        <f t="shared" si="4"/>
        <v>#DIV/0!</v>
      </c>
      <c r="L18" s="62">
        <f t="shared" si="5"/>
        <v>40.054553571428571</v>
      </c>
      <c r="M18" s="7"/>
    </row>
    <row r="19" spans="1:13" ht="15" customHeight="1">
      <c r="A19" s="69" t="s">
        <v>249</v>
      </c>
      <c r="B19" s="70" t="s">
        <v>229</v>
      </c>
      <c r="C19" s="71" t="s">
        <v>250</v>
      </c>
      <c r="D19" s="72">
        <v>560000</v>
      </c>
      <c r="E19" s="72">
        <v>0</v>
      </c>
      <c r="F19" s="72">
        <v>560000</v>
      </c>
      <c r="G19" s="72">
        <v>224305.5</v>
      </c>
      <c r="H19" s="72">
        <v>0</v>
      </c>
      <c r="I19" s="72">
        <v>224305.5</v>
      </c>
      <c r="J19" s="29">
        <f t="shared" si="3"/>
        <v>40.054553571428571</v>
      </c>
      <c r="K19" s="29" t="e">
        <f t="shared" si="4"/>
        <v>#DIV/0!</v>
      </c>
      <c r="L19" s="29">
        <f t="shared" si="5"/>
        <v>40.054553571428571</v>
      </c>
      <c r="M19" s="7"/>
    </row>
    <row r="20" spans="1:13" ht="25.5" customHeight="1">
      <c r="A20" s="59" t="s">
        <v>251</v>
      </c>
      <c r="B20" s="60" t="s">
        <v>229</v>
      </c>
      <c r="C20" s="61" t="s">
        <v>252</v>
      </c>
      <c r="D20" s="62">
        <f t="shared" ref="D20:I20" si="6">D22+D23+D21+D24</f>
        <v>9489000</v>
      </c>
      <c r="E20" s="62">
        <f t="shared" si="6"/>
        <v>1637400</v>
      </c>
      <c r="F20" s="62">
        <f t="shared" si="6"/>
        <v>7851600</v>
      </c>
      <c r="G20" s="62">
        <f t="shared" si="6"/>
        <v>9625932.9399999995</v>
      </c>
      <c r="H20" s="62">
        <f t="shared" si="6"/>
        <v>1097980.76</v>
      </c>
      <c r="I20" s="62">
        <f t="shared" si="6"/>
        <v>8527952.1799999997</v>
      </c>
      <c r="J20" s="62">
        <f t="shared" si="3"/>
        <v>101.44307029191695</v>
      </c>
      <c r="K20" s="62">
        <f t="shared" si="4"/>
        <v>67.056355197263954</v>
      </c>
      <c r="L20" s="62">
        <f t="shared" si="5"/>
        <v>108.61419557797136</v>
      </c>
      <c r="M20" s="7"/>
    </row>
    <row r="21" spans="1:13" ht="25.5" customHeight="1">
      <c r="A21" s="69" t="s">
        <v>378</v>
      </c>
      <c r="B21" s="70" t="s">
        <v>229</v>
      </c>
      <c r="C21" s="71" t="s">
        <v>379</v>
      </c>
      <c r="D21" s="72">
        <v>40000</v>
      </c>
      <c r="E21" s="72">
        <v>40000</v>
      </c>
      <c r="F21" s="72">
        <v>0</v>
      </c>
      <c r="G21" s="72">
        <v>0</v>
      </c>
      <c r="H21" s="72">
        <v>0</v>
      </c>
      <c r="I21" s="72">
        <v>0</v>
      </c>
      <c r="J21" s="29">
        <f t="shared" si="3"/>
        <v>0</v>
      </c>
      <c r="K21" s="29">
        <f t="shared" si="4"/>
        <v>0</v>
      </c>
      <c r="L21" s="29" t="e">
        <f t="shared" si="5"/>
        <v>#DIV/0!</v>
      </c>
      <c r="M21" s="7"/>
    </row>
    <row r="22" spans="1:13" ht="38.25" customHeight="1">
      <c r="A22" s="69" t="s">
        <v>253</v>
      </c>
      <c r="B22" s="70" t="s">
        <v>229</v>
      </c>
      <c r="C22" s="71" t="s">
        <v>254</v>
      </c>
      <c r="D22" s="72">
        <v>8832600</v>
      </c>
      <c r="E22" s="72">
        <v>1521000</v>
      </c>
      <c r="F22" s="72">
        <v>7311600</v>
      </c>
      <c r="G22" s="72">
        <v>9503572.9399999995</v>
      </c>
      <c r="H22" s="72">
        <v>1021580.76</v>
      </c>
      <c r="I22" s="72">
        <v>8481992.1799999997</v>
      </c>
      <c r="J22" s="29">
        <f t="shared" si="3"/>
        <v>107.59655073251363</v>
      </c>
      <c r="K22" s="29">
        <f t="shared" si="4"/>
        <v>67.165072978303755</v>
      </c>
      <c r="L22" s="29">
        <f t="shared" si="5"/>
        <v>116.00733327862574</v>
      </c>
      <c r="M22" s="7"/>
    </row>
    <row r="23" spans="1:13" ht="15" customHeight="1">
      <c r="A23" s="69" t="s">
        <v>255</v>
      </c>
      <c r="B23" s="70" t="s">
        <v>229</v>
      </c>
      <c r="C23" s="71" t="s">
        <v>256</v>
      </c>
      <c r="D23" s="72">
        <v>540000</v>
      </c>
      <c r="E23" s="72">
        <v>0</v>
      </c>
      <c r="F23" s="72">
        <v>540000</v>
      </c>
      <c r="G23" s="72">
        <v>45960</v>
      </c>
      <c r="H23" s="72">
        <v>0</v>
      </c>
      <c r="I23" s="72">
        <v>45960</v>
      </c>
      <c r="J23" s="29">
        <f t="shared" si="3"/>
        <v>8.5111111111111111</v>
      </c>
      <c r="K23" s="29" t="e">
        <f t="shared" si="4"/>
        <v>#DIV/0!</v>
      </c>
      <c r="L23" s="29">
        <f t="shared" si="5"/>
        <v>8.5111111111111111</v>
      </c>
      <c r="M23" s="7"/>
    </row>
    <row r="24" spans="1:13" ht="27" customHeight="1">
      <c r="A24" s="69" t="s">
        <v>396</v>
      </c>
      <c r="B24" s="70" t="s">
        <v>229</v>
      </c>
      <c r="C24" s="71" t="s">
        <v>397</v>
      </c>
      <c r="D24" s="72">
        <v>76400</v>
      </c>
      <c r="E24" s="72">
        <v>76400</v>
      </c>
      <c r="F24" s="72"/>
      <c r="G24" s="72">
        <v>76400</v>
      </c>
      <c r="H24" s="72">
        <v>76400</v>
      </c>
      <c r="I24" s="72"/>
      <c r="J24" s="29">
        <f t="shared" si="3"/>
        <v>100</v>
      </c>
      <c r="K24" s="29">
        <f t="shared" si="4"/>
        <v>100</v>
      </c>
      <c r="L24" s="29"/>
      <c r="M24" s="7"/>
    </row>
    <row r="25" spans="1:13" ht="15" customHeight="1">
      <c r="A25" s="59" t="s">
        <v>257</v>
      </c>
      <c r="B25" s="60" t="s">
        <v>229</v>
      </c>
      <c r="C25" s="61" t="s">
        <v>258</v>
      </c>
      <c r="D25" s="62">
        <f>D26+D27+D28+D29+D30</f>
        <v>8979200</v>
      </c>
      <c r="E25" s="62">
        <f t="shared" ref="E25:I25" si="7">E26+E27+E28+E29+E30</f>
        <v>4365600</v>
      </c>
      <c r="F25" s="62">
        <f t="shared" si="7"/>
        <v>4613600</v>
      </c>
      <c r="G25" s="62">
        <f t="shared" si="7"/>
        <v>1140120.8</v>
      </c>
      <c r="H25" s="62">
        <f t="shared" si="7"/>
        <v>66613.55</v>
      </c>
      <c r="I25" s="62">
        <f t="shared" si="7"/>
        <v>1073504.25</v>
      </c>
      <c r="J25" s="62">
        <f t="shared" si="3"/>
        <v>12.697353884533143</v>
      </c>
      <c r="K25" s="62">
        <f t="shared" si="4"/>
        <v>1.5258738775884186</v>
      </c>
      <c r="L25" s="62">
        <f t="shared" si="5"/>
        <v>23.26825580891278</v>
      </c>
      <c r="M25" s="7"/>
    </row>
    <row r="26" spans="1:13" ht="15" customHeight="1">
      <c r="A26" s="69" t="s">
        <v>259</v>
      </c>
      <c r="B26" s="70" t="s">
        <v>229</v>
      </c>
      <c r="C26" s="71" t="s">
        <v>260</v>
      </c>
      <c r="D26" s="72">
        <v>132700</v>
      </c>
      <c r="E26" s="72">
        <v>43800</v>
      </c>
      <c r="F26" s="72">
        <v>88900</v>
      </c>
      <c r="G26" s="72">
        <v>47638.02</v>
      </c>
      <c r="H26" s="72">
        <v>18417.18</v>
      </c>
      <c r="I26" s="72">
        <v>29220.84</v>
      </c>
      <c r="J26" s="29">
        <f t="shared" si="3"/>
        <v>35.899035418236622</v>
      </c>
      <c r="K26" s="29">
        <f t="shared" si="4"/>
        <v>42.048356164383563</v>
      </c>
      <c r="L26" s="29">
        <f t="shared" si="5"/>
        <v>32.869336332958383</v>
      </c>
      <c r="M26" s="7"/>
    </row>
    <row r="27" spans="1:13" ht="15" customHeight="1">
      <c r="A27" s="69" t="s">
        <v>261</v>
      </c>
      <c r="B27" s="70" t="s">
        <v>229</v>
      </c>
      <c r="C27" s="71" t="s">
        <v>262</v>
      </c>
      <c r="D27" s="72">
        <v>80500</v>
      </c>
      <c r="E27" s="72">
        <v>80500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>
      <c r="A28" s="69" t="s">
        <v>263</v>
      </c>
      <c r="B28" s="70" t="s">
        <v>229</v>
      </c>
      <c r="C28" s="71" t="s">
        <v>264</v>
      </c>
      <c r="D28" s="72">
        <v>329700</v>
      </c>
      <c r="E28" s="72">
        <v>0</v>
      </c>
      <c r="F28" s="72">
        <v>329700</v>
      </c>
      <c r="G28" s="72">
        <v>29700</v>
      </c>
      <c r="H28" s="72">
        <v>0</v>
      </c>
      <c r="I28" s="72">
        <v>29700</v>
      </c>
      <c r="J28" s="29">
        <f t="shared" si="3"/>
        <v>9.0081892629663329</v>
      </c>
      <c r="K28" s="29" t="e">
        <f t="shared" si="4"/>
        <v>#DIV/0!</v>
      </c>
      <c r="L28" s="29">
        <f t="shared" si="5"/>
        <v>9.0081892629663329</v>
      </c>
      <c r="M28" s="7"/>
    </row>
    <row r="29" spans="1:13" ht="15" customHeight="1">
      <c r="A29" s="69" t="s">
        <v>265</v>
      </c>
      <c r="B29" s="70" t="s">
        <v>229</v>
      </c>
      <c r="C29" s="71" t="s">
        <v>266</v>
      </c>
      <c r="D29" s="72">
        <v>7480700</v>
      </c>
      <c r="E29" s="72">
        <v>3916000</v>
      </c>
      <c r="F29" s="72">
        <v>3564700</v>
      </c>
      <c r="G29" s="72">
        <v>708045.03</v>
      </c>
      <c r="H29" s="72">
        <v>0</v>
      </c>
      <c r="I29" s="72">
        <v>708045.03</v>
      </c>
      <c r="J29" s="29">
        <f t="shared" si="3"/>
        <v>9.4649568890611846</v>
      </c>
      <c r="K29" s="29">
        <f t="shared" si="4"/>
        <v>0</v>
      </c>
      <c r="L29" s="29">
        <f t="shared" si="5"/>
        <v>19.862682133138833</v>
      </c>
      <c r="M29" s="7"/>
    </row>
    <row r="30" spans="1:13" ht="15" customHeight="1">
      <c r="A30" s="69" t="s">
        <v>267</v>
      </c>
      <c r="B30" s="70" t="s">
        <v>229</v>
      </c>
      <c r="C30" s="71" t="s">
        <v>268</v>
      </c>
      <c r="D30" s="72">
        <v>955600</v>
      </c>
      <c r="E30" s="72">
        <v>325300</v>
      </c>
      <c r="F30" s="72">
        <v>630300</v>
      </c>
      <c r="G30" s="72">
        <v>354737.75</v>
      </c>
      <c r="H30" s="72">
        <v>48196.37</v>
      </c>
      <c r="I30" s="72">
        <v>306538.38</v>
      </c>
      <c r="J30" s="29">
        <f t="shared" si="3"/>
        <v>37.12199141900377</v>
      </c>
      <c r="K30" s="29">
        <f t="shared" si="4"/>
        <v>14.815976022133418</v>
      </c>
      <c r="L30" s="29">
        <f t="shared" si="5"/>
        <v>48.633726796763447</v>
      </c>
      <c r="M30" s="7"/>
    </row>
    <row r="31" spans="1:13" ht="15" customHeight="1">
      <c r="A31" s="59" t="s">
        <v>269</v>
      </c>
      <c r="B31" s="60" t="s">
        <v>229</v>
      </c>
      <c r="C31" s="61" t="s">
        <v>270</v>
      </c>
      <c r="D31" s="62">
        <f>D32+D33+D34+D35</f>
        <v>56316980</v>
      </c>
      <c r="E31" s="62">
        <f>E32+E33+E34+E35</f>
        <v>41199000</v>
      </c>
      <c r="F31" s="62">
        <f t="shared" ref="F31:I31" si="8">F32+F33+F34</f>
        <v>30045724</v>
      </c>
      <c r="G31" s="62">
        <f>G32+G33+G34+G35</f>
        <v>16548488.949999999</v>
      </c>
      <c r="H31" s="62">
        <f>H32+H33+H34+H35</f>
        <v>7341879.9699999997</v>
      </c>
      <c r="I31" s="62">
        <f t="shared" si="8"/>
        <v>11381897.120000001</v>
      </c>
      <c r="J31" s="62">
        <f t="shared" si="3"/>
        <v>29.384546099595539</v>
      </c>
      <c r="K31" s="62">
        <f t="shared" si="4"/>
        <v>17.820529551688146</v>
      </c>
      <c r="L31" s="62">
        <f t="shared" si="5"/>
        <v>37.881919969710168</v>
      </c>
      <c r="M31" s="7"/>
    </row>
    <row r="32" spans="1:13" ht="15" customHeight="1">
      <c r="A32" s="69" t="s">
        <v>271</v>
      </c>
      <c r="B32" s="70" t="s">
        <v>229</v>
      </c>
      <c r="C32" s="71" t="s">
        <v>272</v>
      </c>
      <c r="D32" s="72">
        <v>6892600</v>
      </c>
      <c r="E32" s="72">
        <v>0</v>
      </c>
      <c r="F32" s="72">
        <v>6892600</v>
      </c>
      <c r="G32" s="72">
        <v>4254149.58</v>
      </c>
      <c r="H32" s="72">
        <v>0</v>
      </c>
      <c r="I32" s="72">
        <v>4254149.58</v>
      </c>
      <c r="J32" s="29">
        <f t="shared" si="3"/>
        <v>61.720534776426895</v>
      </c>
      <c r="K32" s="29" t="e">
        <f t="shared" si="4"/>
        <v>#DIV/0!</v>
      </c>
      <c r="L32" s="29">
        <f t="shared" si="5"/>
        <v>61.720534776426895</v>
      </c>
      <c r="M32" s="7"/>
    </row>
    <row r="33" spans="1:13" ht="15" customHeight="1">
      <c r="A33" s="69" t="s">
        <v>273</v>
      </c>
      <c r="B33" s="70" t="s">
        <v>229</v>
      </c>
      <c r="C33" s="71" t="s">
        <v>274</v>
      </c>
      <c r="D33" s="72">
        <v>39778584</v>
      </c>
      <c r="E33" s="72">
        <v>35199000</v>
      </c>
      <c r="F33" s="72">
        <v>19507328</v>
      </c>
      <c r="G33" s="72">
        <v>10554323.619999999</v>
      </c>
      <c r="H33" s="72">
        <v>7341879.9699999997</v>
      </c>
      <c r="I33" s="72">
        <v>5387731.79</v>
      </c>
      <c r="J33" s="29">
        <f t="shared" si="3"/>
        <v>26.532678036000473</v>
      </c>
      <c r="K33" s="29">
        <f t="shared" si="4"/>
        <v>20.858206113810052</v>
      </c>
      <c r="L33" s="29">
        <f t="shared" si="5"/>
        <v>27.619014710779453</v>
      </c>
      <c r="M33" s="7"/>
    </row>
    <row r="34" spans="1:13" ht="15" customHeight="1">
      <c r="A34" s="69" t="s">
        <v>275</v>
      </c>
      <c r="B34" s="70" t="s">
        <v>229</v>
      </c>
      <c r="C34" s="71" t="s">
        <v>276</v>
      </c>
      <c r="D34" s="72">
        <v>3645796</v>
      </c>
      <c r="E34" s="72">
        <v>0</v>
      </c>
      <c r="F34" s="72">
        <v>3645796</v>
      </c>
      <c r="G34" s="72">
        <v>1740015.75</v>
      </c>
      <c r="H34" s="72">
        <v>0</v>
      </c>
      <c r="I34" s="72">
        <v>1740015.75</v>
      </c>
      <c r="J34" s="29">
        <f t="shared" si="3"/>
        <v>47.726635006456753</v>
      </c>
      <c r="K34" s="29" t="e">
        <f t="shared" si="4"/>
        <v>#DIV/0!</v>
      </c>
      <c r="L34" s="29">
        <f t="shared" si="5"/>
        <v>47.726635006456753</v>
      </c>
      <c r="M34" s="7"/>
    </row>
    <row r="35" spans="1:13" ht="28.5" customHeight="1">
      <c r="A35" s="69" t="s">
        <v>403</v>
      </c>
      <c r="B35" s="70" t="s">
        <v>229</v>
      </c>
      <c r="C35" s="71" t="s">
        <v>404</v>
      </c>
      <c r="D35" s="72">
        <v>6000000</v>
      </c>
      <c r="E35" s="72">
        <v>6000000</v>
      </c>
      <c r="F35" s="72"/>
      <c r="G35" s="72"/>
      <c r="H35" s="72"/>
      <c r="I35" s="72"/>
      <c r="J35" s="29">
        <f t="shared" si="3"/>
        <v>0</v>
      </c>
      <c r="K35" s="29"/>
      <c r="L35" s="29"/>
      <c r="M35" s="7"/>
    </row>
    <row r="36" spans="1:13" ht="15" customHeight="1">
      <c r="A36" s="59" t="s">
        <v>387</v>
      </c>
      <c r="B36" s="60" t="s">
        <v>229</v>
      </c>
      <c r="C36" s="61" t="s">
        <v>389</v>
      </c>
      <c r="D36" s="62">
        <f>D37</f>
        <v>140000</v>
      </c>
      <c r="E36" s="62">
        <f>E37</f>
        <v>140000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>
        <f t="shared" si="3"/>
        <v>0</v>
      </c>
      <c r="K36" s="62">
        <f t="shared" si="4"/>
        <v>0</v>
      </c>
      <c r="L36" s="62" t="e">
        <f t="shared" si="5"/>
        <v>#DIV/0!</v>
      </c>
      <c r="M36" s="7"/>
    </row>
    <row r="37" spans="1:13" ht="15" customHeight="1">
      <c r="A37" s="69" t="s">
        <v>388</v>
      </c>
      <c r="B37" s="70" t="s">
        <v>229</v>
      </c>
      <c r="C37" s="61" t="s">
        <v>390</v>
      </c>
      <c r="D37" s="72">
        <v>140000</v>
      </c>
      <c r="E37" s="72">
        <v>140000</v>
      </c>
      <c r="F37" s="72">
        <v>0</v>
      </c>
      <c r="G37" s="72">
        <v>0</v>
      </c>
      <c r="H37" s="72">
        <v>0</v>
      </c>
      <c r="I37" s="72">
        <v>0</v>
      </c>
      <c r="J37" s="29">
        <f t="shared" si="3"/>
        <v>0</v>
      </c>
      <c r="K37" s="29">
        <f t="shared" si="4"/>
        <v>0</v>
      </c>
      <c r="L37" s="29" t="e">
        <f t="shared" si="5"/>
        <v>#DIV/0!</v>
      </c>
      <c r="M37" s="7"/>
    </row>
    <row r="38" spans="1:13" ht="15" customHeight="1">
      <c r="A38" s="59" t="s">
        <v>277</v>
      </c>
      <c r="B38" s="60" t="s">
        <v>229</v>
      </c>
      <c r="C38" s="61" t="s">
        <v>278</v>
      </c>
      <c r="D38" s="62">
        <f>D39+D40+D41+D42</f>
        <v>176226321.09</v>
      </c>
      <c r="E38" s="62">
        <f>E39+E40+E41+E42</f>
        <v>176226321.09</v>
      </c>
      <c r="F38" s="62">
        <v>0</v>
      </c>
      <c r="G38" s="62">
        <f>G39+G40+G41+G42</f>
        <v>82193181.890000001</v>
      </c>
      <c r="H38" s="62">
        <f>H39+H40+H41+H42</f>
        <v>82193181.890000001</v>
      </c>
      <c r="I38" s="62">
        <v>0</v>
      </c>
      <c r="J38" s="62">
        <f t="shared" si="3"/>
        <v>46.640695545146954</v>
      </c>
      <c r="K38" s="62">
        <f t="shared" si="4"/>
        <v>46.640695545146954</v>
      </c>
      <c r="L38" s="62" t="e">
        <f t="shared" si="5"/>
        <v>#DIV/0!</v>
      </c>
      <c r="M38" s="7"/>
    </row>
    <row r="39" spans="1:13" ht="15" customHeight="1">
      <c r="A39" s="69" t="s">
        <v>279</v>
      </c>
      <c r="B39" s="70" t="s">
        <v>229</v>
      </c>
      <c r="C39" s="71" t="s">
        <v>280</v>
      </c>
      <c r="D39" s="72">
        <v>42784265.170000002</v>
      </c>
      <c r="E39" s="72">
        <v>42784265.170000002</v>
      </c>
      <c r="F39" s="72">
        <v>0</v>
      </c>
      <c r="G39" s="72">
        <v>15723545.300000001</v>
      </c>
      <c r="H39" s="72">
        <v>15723545.300000001</v>
      </c>
      <c r="I39" s="72">
        <v>0</v>
      </c>
      <c r="J39" s="29">
        <f t="shared" si="3"/>
        <v>36.750766286445959</v>
      </c>
      <c r="K39" s="29">
        <f t="shared" si="4"/>
        <v>36.750766286445959</v>
      </c>
      <c r="L39" s="29" t="e">
        <f t="shared" si="5"/>
        <v>#DIV/0!</v>
      </c>
      <c r="M39" s="7"/>
    </row>
    <row r="40" spans="1:13" ht="15" customHeight="1">
      <c r="A40" s="69" t="s">
        <v>281</v>
      </c>
      <c r="B40" s="70" t="s">
        <v>229</v>
      </c>
      <c r="C40" s="71" t="s">
        <v>282</v>
      </c>
      <c r="D40" s="72">
        <v>120639355.92</v>
      </c>
      <c r="E40" s="72">
        <v>120639355.92</v>
      </c>
      <c r="F40" s="72">
        <v>0</v>
      </c>
      <c r="G40" s="72">
        <v>58237806.43</v>
      </c>
      <c r="H40" s="72">
        <v>58237806.43</v>
      </c>
      <c r="I40" s="72">
        <v>0</v>
      </c>
      <c r="J40" s="29">
        <f t="shared" si="3"/>
        <v>48.274301521154875</v>
      </c>
      <c r="K40" s="29">
        <f t="shared" si="4"/>
        <v>48.274301521154875</v>
      </c>
      <c r="L40" s="29" t="e">
        <f t="shared" si="5"/>
        <v>#DIV/0!</v>
      </c>
      <c r="M40" s="7"/>
    </row>
    <row r="41" spans="1:13" ht="15" customHeight="1">
      <c r="A41" s="69" t="s">
        <v>283</v>
      </c>
      <c r="B41" s="70" t="s">
        <v>229</v>
      </c>
      <c r="C41" s="71" t="s">
        <v>284</v>
      </c>
      <c r="D41" s="72">
        <v>1157200</v>
      </c>
      <c r="E41" s="72">
        <v>1157200</v>
      </c>
      <c r="F41" s="72">
        <v>0</v>
      </c>
      <c r="G41" s="72">
        <v>275709.5</v>
      </c>
      <c r="H41" s="72">
        <v>275709.5</v>
      </c>
      <c r="I41" s="29">
        <v>0</v>
      </c>
      <c r="J41" s="29">
        <f t="shared" si="3"/>
        <v>23.825570342205324</v>
      </c>
      <c r="K41" s="29">
        <f t="shared" si="4"/>
        <v>23.825570342205324</v>
      </c>
      <c r="L41" s="29" t="e">
        <f t="shared" si="5"/>
        <v>#DIV/0!</v>
      </c>
      <c r="M41" s="7"/>
    </row>
    <row r="42" spans="1:13" ht="15" customHeight="1">
      <c r="A42" s="69" t="s">
        <v>285</v>
      </c>
      <c r="B42" s="70" t="s">
        <v>229</v>
      </c>
      <c r="C42" s="71" t="s">
        <v>286</v>
      </c>
      <c r="D42" s="72">
        <v>11645500</v>
      </c>
      <c r="E42" s="72">
        <v>11645500</v>
      </c>
      <c r="F42" s="72">
        <v>0</v>
      </c>
      <c r="G42" s="72">
        <v>7956120.6600000001</v>
      </c>
      <c r="H42" s="72">
        <v>7956120.6600000001</v>
      </c>
      <c r="I42" s="29">
        <v>0</v>
      </c>
      <c r="J42" s="29">
        <f t="shared" si="3"/>
        <v>68.319270619552626</v>
      </c>
      <c r="K42" s="29">
        <f t="shared" si="4"/>
        <v>68.319270619552626</v>
      </c>
      <c r="L42" s="29" t="e">
        <f t="shared" si="5"/>
        <v>#DIV/0!</v>
      </c>
      <c r="M42" s="7"/>
    </row>
    <row r="43" spans="1:13" ht="15" customHeight="1">
      <c r="A43" s="59" t="s">
        <v>287</v>
      </c>
      <c r="B43" s="60" t="s">
        <v>229</v>
      </c>
      <c r="C43" s="61" t="s">
        <v>288</v>
      </c>
      <c r="D43" s="62">
        <f>D44+D45</f>
        <v>23424200</v>
      </c>
      <c r="E43" s="62">
        <f>E44+E45</f>
        <v>22754700</v>
      </c>
      <c r="F43" s="62">
        <f>F44+F45</f>
        <v>669500</v>
      </c>
      <c r="G43" s="62">
        <f>G44+G45</f>
        <v>14055107.27</v>
      </c>
      <c r="H43" s="62">
        <f>H44+H45</f>
        <v>13534055.27</v>
      </c>
      <c r="I43" s="62">
        <v>521052</v>
      </c>
      <c r="J43" s="62">
        <f t="shared" si="3"/>
        <v>60.002507108033562</v>
      </c>
      <c r="K43" s="62">
        <f t="shared" si="4"/>
        <v>59.478065059086695</v>
      </c>
      <c r="L43" s="62">
        <f t="shared" si="5"/>
        <v>77.827035100821504</v>
      </c>
      <c r="M43" s="7"/>
    </row>
    <row r="44" spans="1:13" ht="15" customHeight="1">
      <c r="A44" s="69" t="s">
        <v>289</v>
      </c>
      <c r="B44" s="70" t="s">
        <v>229</v>
      </c>
      <c r="C44" s="71" t="s">
        <v>290</v>
      </c>
      <c r="D44" s="72">
        <v>20251900</v>
      </c>
      <c r="E44" s="72">
        <v>19582400</v>
      </c>
      <c r="F44" s="72">
        <v>669500</v>
      </c>
      <c r="G44" s="72">
        <v>11720281.619999999</v>
      </c>
      <c r="H44" s="72">
        <v>11199229.619999999</v>
      </c>
      <c r="I44" s="72">
        <v>521052</v>
      </c>
      <c r="J44" s="29">
        <f t="shared" si="3"/>
        <v>57.87250391321308</v>
      </c>
      <c r="K44" s="29">
        <f t="shared" si="4"/>
        <v>57.190281170847292</v>
      </c>
      <c r="L44" s="29">
        <f t="shared" si="5"/>
        <v>77.827035100821504</v>
      </c>
      <c r="M44" s="7"/>
    </row>
    <row r="45" spans="1:13" ht="15" customHeight="1">
      <c r="A45" s="69" t="s">
        <v>291</v>
      </c>
      <c r="B45" s="70" t="s">
        <v>229</v>
      </c>
      <c r="C45" s="71" t="s">
        <v>292</v>
      </c>
      <c r="D45" s="72">
        <v>3172300</v>
      </c>
      <c r="E45" s="72">
        <v>3172300</v>
      </c>
      <c r="F45" s="72">
        <v>0</v>
      </c>
      <c r="G45" s="72">
        <v>2334825.65</v>
      </c>
      <c r="H45" s="72">
        <v>2334825.65</v>
      </c>
      <c r="I45" s="72">
        <v>0</v>
      </c>
      <c r="J45" s="29">
        <f t="shared" si="3"/>
        <v>73.600405068877478</v>
      </c>
      <c r="K45" s="29">
        <f t="shared" si="4"/>
        <v>73.600405068877478</v>
      </c>
      <c r="L45" s="29" t="e">
        <f t="shared" si="5"/>
        <v>#DIV/0!</v>
      </c>
      <c r="M45" s="7"/>
    </row>
    <row r="46" spans="1:13" ht="15" customHeight="1">
      <c r="A46" s="59" t="s">
        <v>383</v>
      </c>
      <c r="B46" s="60" t="s">
        <v>229</v>
      </c>
      <c r="C46" s="61" t="s">
        <v>385</v>
      </c>
      <c r="D46" s="73">
        <f t="shared" ref="D46:I46" si="9">D47</f>
        <v>220000</v>
      </c>
      <c r="E46" s="73">
        <f t="shared" si="9"/>
        <v>220000</v>
      </c>
      <c r="F46" s="73">
        <f t="shared" si="9"/>
        <v>0</v>
      </c>
      <c r="G46" s="73">
        <f t="shared" si="9"/>
        <v>130000</v>
      </c>
      <c r="H46" s="73">
        <f t="shared" si="9"/>
        <v>130000</v>
      </c>
      <c r="I46" s="73">
        <f t="shared" si="9"/>
        <v>0</v>
      </c>
      <c r="J46" s="62">
        <f t="shared" si="3"/>
        <v>59.090909090909093</v>
      </c>
      <c r="K46" s="62">
        <f t="shared" si="4"/>
        <v>59.090909090909093</v>
      </c>
      <c r="L46" s="62" t="e">
        <f t="shared" si="5"/>
        <v>#DIV/0!</v>
      </c>
      <c r="M46" s="7"/>
    </row>
    <row r="47" spans="1:13" ht="15" customHeight="1">
      <c r="A47" s="69" t="s">
        <v>384</v>
      </c>
      <c r="B47" s="70" t="s">
        <v>229</v>
      </c>
      <c r="C47" s="71" t="s">
        <v>386</v>
      </c>
      <c r="D47" s="72">
        <v>220000</v>
      </c>
      <c r="E47" s="72">
        <v>220000</v>
      </c>
      <c r="F47" s="72">
        <v>0</v>
      </c>
      <c r="G47" s="72">
        <v>130000</v>
      </c>
      <c r="H47" s="72">
        <v>130000</v>
      </c>
      <c r="I47" s="72">
        <v>0</v>
      </c>
      <c r="J47" s="29">
        <f t="shared" si="3"/>
        <v>59.090909090909093</v>
      </c>
      <c r="K47" s="29">
        <f t="shared" si="4"/>
        <v>59.090909090909093</v>
      </c>
      <c r="L47" s="29" t="e">
        <f t="shared" si="5"/>
        <v>#DIV/0!</v>
      </c>
      <c r="M47" s="7"/>
    </row>
    <row r="48" spans="1:13" ht="15" customHeight="1">
      <c r="A48" s="59" t="s">
        <v>293</v>
      </c>
      <c r="B48" s="60" t="s">
        <v>229</v>
      </c>
      <c r="C48" s="61" t="s">
        <v>294</v>
      </c>
      <c r="D48" s="62">
        <f t="shared" ref="D48:I48" si="10">SUM(D49:D51)</f>
        <v>16374800</v>
      </c>
      <c r="E48" s="62">
        <f t="shared" si="10"/>
        <v>15769100</v>
      </c>
      <c r="F48" s="62">
        <f t="shared" si="10"/>
        <v>605700</v>
      </c>
      <c r="G48" s="62">
        <f t="shared" si="10"/>
        <v>9190745.1000000015</v>
      </c>
      <c r="H48" s="62">
        <f t="shared" si="10"/>
        <v>8891855.1000000015</v>
      </c>
      <c r="I48" s="62">
        <f t="shared" si="10"/>
        <v>298890</v>
      </c>
      <c r="J48" s="62">
        <f t="shared" si="3"/>
        <v>56.127373158756143</v>
      </c>
      <c r="K48" s="62">
        <f t="shared" si="4"/>
        <v>56.387841411367809</v>
      </c>
      <c r="L48" s="62">
        <f t="shared" si="5"/>
        <v>49.34621099554235</v>
      </c>
      <c r="M48" s="7"/>
    </row>
    <row r="49" spans="1:13" ht="15" customHeight="1">
      <c r="A49" s="69" t="s">
        <v>295</v>
      </c>
      <c r="B49" s="70" t="s">
        <v>229</v>
      </c>
      <c r="C49" s="71" t="s">
        <v>296</v>
      </c>
      <c r="D49" s="72">
        <v>1605700</v>
      </c>
      <c r="E49" s="72">
        <v>1000000</v>
      </c>
      <c r="F49" s="72">
        <v>605700</v>
      </c>
      <c r="G49" s="72">
        <v>1168440.24</v>
      </c>
      <c r="H49" s="72">
        <v>869550.24</v>
      </c>
      <c r="I49" s="72">
        <v>298890</v>
      </c>
      <c r="J49" s="29">
        <f t="shared" si="3"/>
        <v>72.76827800959083</v>
      </c>
      <c r="K49" s="29">
        <f t="shared" si="4"/>
        <v>86.955024000000009</v>
      </c>
      <c r="L49" s="29">
        <f t="shared" si="5"/>
        <v>49.34621099554235</v>
      </c>
      <c r="M49" s="7"/>
    </row>
    <row r="50" spans="1:13" ht="15" customHeight="1">
      <c r="A50" s="69" t="s">
        <v>297</v>
      </c>
      <c r="B50" s="70" t="s">
        <v>229</v>
      </c>
      <c r="C50" s="71" t="s">
        <v>298</v>
      </c>
      <c r="D50" s="72">
        <v>13873300</v>
      </c>
      <c r="E50" s="72">
        <v>13873300</v>
      </c>
      <c r="F50" s="72">
        <v>0</v>
      </c>
      <c r="G50" s="72">
        <v>7661253.2300000004</v>
      </c>
      <c r="H50" s="72">
        <v>7661253.2300000004</v>
      </c>
      <c r="I50" s="72">
        <v>0</v>
      </c>
      <c r="J50" s="29">
        <f t="shared" si="3"/>
        <v>55.223005557437673</v>
      </c>
      <c r="K50" s="29">
        <f t="shared" si="4"/>
        <v>55.223005557437673</v>
      </c>
      <c r="L50" s="29" t="e">
        <f t="shared" si="5"/>
        <v>#DIV/0!</v>
      </c>
      <c r="M50" s="7"/>
    </row>
    <row r="51" spans="1:13" ht="15" customHeight="1">
      <c r="A51" s="69" t="s">
        <v>299</v>
      </c>
      <c r="B51" s="70" t="s">
        <v>229</v>
      </c>
      <c r="C51" s="71" t="s">
        <v>300</v>
      </c>
      <c r="D51" s="72">
        <v>895800</v>
      </c>
      <c r="E51" s="72">
        <v>895800</v>
      </c>
      <c r="F51" s="72">
        <v>0</v>
      </c>
      <c r="G51" s="72">
        <v>361051.63</v>
      </c>
      <c r="H51" s="72">
        <v>361051.63</v>
      </c>
      <c r="I51" s="72">
        <v>0</v>
      </c>
      <c r="J51" s="29">
        <f t="shared" si="3"/>
        <v>40.304937486045993</v>
      </c>
      <c r="K51" s="29">
        <f t="shared" si="4"/>
        <v>40.304937486045993</v>
      </c>
      <c r="L51" s="29" t="e">
        <f t="shared" si="5"/>
        <v>#DIV/0!</v>
      </c>
      <c r="M51" s="7"/>
    </row>
    <row r="52" spans="1:13" ht="15" customHeight="1">
      <c r="A52" s="59" t="s">
        <v>301</v>
      </c>
      <c r="B52" s="60" t="s">
        <v>229</v>
      </c>
      <c r="C52" s="61" t="s">
        <v>302</v>
      </c>
      <c r="D52" s="62">
        <f t="shared" ref="D52:I52" si="11">D53+D54</f>
        <v>880900</v>
      </c>
      <c r="E52" s="62">
        <f t="shared" si="11"/>
        <v>398400</v>
      </c>
      <c r="F52" s="62">
        <f t="shared" si="11"/>
        <v>482500</v>
      </c>
      <c r="G52" s="62">
        <f t="shared" si="11"/>
        <v>162725</v>
      </c>
      <c r="H52" s="62">
        <f t="shared" si="11"/>
        <v>6000</v>
      </c>
      <c r="I52" s="62">
        <f t="shared" si="11"/>
        <v>156725</v>
      </c>
      <c r="J52" s="62">
        <f t="shared" si="3"/>
        <v>18.472584856396868</v>
      </c>
      <c r="K52" s="62">
        <f t="shared" si="4"/>
        <v>1.5060240963855422</v>
      </c>
      <c r="L52" s="62">
        <f t="shared" si="5"/>
        <v>32.481865284974091</v>
      </c>
      <c r="M52" s="7"/>
    </row>
    <row r="53" spans="1:13" ht="15" customHeight="1">
      <c r="A53" s="69" t="s">
        <v>303</v>
      </c>
      <c r="B53" s="70" t="s">
        <v>229</v>
      </c>
      <c r="C53" s="71" t="s">
        <v>304</v>
      </c>
      <c r="D53" s="72">
        <v>558400</v>
      </c>
      <c r="E53" s="72">
        <v>398400</v>
      </c>
      <c r="F53" s="72">
        <v>160000</v>
      </c>
      <c r="G53" s="72">
        <v>30025</v>
      </c>
      <c r="H53" s="72">
        <v>6000</v>
      </c>
      <c r="I53" s="72">
        <v>24025</v>
      </c>
      <c r="J53" s="29">
        <f t="shared" si="3"/>
        <v>5.3769699140401146</v>
      </c>
      <c r="K53" s="29">
        <f t="shared" si="4"/>
        <v>1.5060240963855422</v>
      </c>
      <c r="L53" s="29">
        <f t="shared" si="5"/>
        <v>15.015625</v>
      </c>
      <c r="M53" s="7"/>
    </row>
    <row r="54" spans="1:13" ht="25.5" customHeight="1">
      <c r="A54" s="69" t="s">
        <v>305</v>
      </c>
      <c r="B54" s="70" t="s">
        <v>229</v>
      </c>
      <c r="C54" s="71" t="s">
        <v>306</v>
      </c>
      <c r="D54" s="72">
        <v>322500</v>
      </c>
      <c r="E54" s="72">
        <v>0</v>
      </c>
      <c r="F54" s="72">
        <v>322500</v>
      </c>
      <c r="G54" s="72">
        <v>132700</v>
      </c>
      <c r="H54" s="72">
        <v>0</v>
      </c>
      <c r="I54" s="72">
        <v>132700</v>
      </c>
      <c r="J54" s="29">
        <f t="shared" si="3"/>
        <v>41.147286821705428</v>
      </c>
      <c r="K54" s="29" t="e">
        <f t="shared" si="4"/>
        <v>#DIV/0!</v>
      </c>
      <c r="L54" s="29">
        <f t="shared" si="5"/>
        <v>41.147286821705428</v>
      </c>
      <c r="M54" s="7"/>
    </row>
    <row r="55" spans="1:13" ht="51" customHeight="1">
      <c r="A55" s="59" t="s">
        <v>307</v>
      </c>
      <c r="B55" s="60" t="s">
        <v>229</v>
      </c>
      <c r="C55" s="61" t="s">
        <v>308</v>
      </c>
      <c r="D55" s="62">
        <f t="shared" ref="D55:I55" si="12">D56</f>
        <v>136700</v>
      </c>
      <c r="E55" s="62">
        <f t="shared" si="12"/>
        <v>136700</v>
      </c>
      <c r="F55" s="62">
        <f t="shared" si="12"/>
        <v>0</v>
      </c>
      <c r="G55" s="62">
        <f t="shared" si="12"/>
        <v>0</v>
      </c>
      <c r="H55" s="62">
        <f t="shared" si="12"/>
        <v>0</v>
      </c>
      <c r="I55" s="62">
        <f t="shared" si="12"/>
        <v>0</v>
      </c>
      <c r="J55" s="62">
        <f t="shared" si="3"/>
        <v>0</v>
      </c>
      <c r="K55" s="62">
        <f t="shared" si="4"/>
        <v>0</v>
      </c>
      <c r="L55" s="62" t="e">
        <f t="shared" si="5"/>
        <v>#DIV/0!</v>
      </c>
      <c r="M55" s="7"/>
    </row>
    <row r="56" spans="1:13" ht="25.5" customHeight="1">
      <c r="A56" s="69" t="s">
        <v>309</v>
      </c>
      <c r="B56" s="70" t="s">
        <v>229</v>
      </c>
      <c r="C56" s="71" t="s">
        <v>310</v>
      </c>
      <c r="D56" s="72">
        <v>136700</v>
      </c>
      <c r="E56" s="72">
        <v>136700</v>
      </c>
      <c r="F56" s="72">
        <v>0</v>
      </c>
      <c r="G56" s="72">
        <v>0</v>
      </c>
      <c r="H56" s="72">
        <v>0</v>
      </c>
      <c r="I56" s="72">
        <v>0</v>
      </c>
      <c r="J56" s="29">
        <f t="shared" si="3"/>
        <v>0</v>
      </c>
      <c r="K56" s="29">
        <f t="shared" si="4"/>
        <v>0</v>
      </c>
      <c r="L56" s="29" t="e">
        <f t="shared" si="5"/>
        <v>#DIV/0!</v>
      </c>
      <c r="M56" s="7"/>
    </row>
    <row r="57" spans="1:13" ht="46.5" customHeight="1">
      <c r="A57" s="59" t="s">
        <v>311</v>
      </c>
      <c r="B57" s="60" t="s">
        <v>229</v>
      </c>
      <c r="C57" s="61" t="s">
        <v>312</v>
      </c>
      <c r="D57" s="62">
        <f t="shared" ref="D57:I57" si="13">D58</f>
        <v>0</v>
      </c>
      <c r="E57" s="62">
        <f t="shared" si="13"/>
        <v>22642000</v>
      </c>
      <c r="F57" s="62">
        <f t="shared" si="13"/>
        <v>9523856</v>
      </c>
      <c r="G57" s="62">
        <f t="shared" si="13"/>
        <v>0</v>
      </c>
      <c r="H57" s="62">
        <f t="shared" si="13"/>
        <v>22034000</v>
      </c>
      <c r="I57" s="62">
        <f t="shared" si="13"/>
        <v>3212390.22</v>
      </c>
      <c r="J57" s="62" t="e">
        <f t="shared" si="3"/>
        <v>#DIV/0!</v>
      </c>
      <c r="K57" s="62">
        <f t="shared" si="4"/>
        <v>97.314724847628298</v>
      </c>
      <c r="L57" s="62">
        <f t="shared" si="5"/>
        <v>33.729932707928391</v>
      </c>
      <c r="M57" s="7"/>
    </row>
    <row r="58" spans="1:13" ht="15" customHeight="1" thickBot="1">
      <c r="A58" s="69" t="s">
        <v>313</v>
      </c>
      <c r="B58" s="70" t="s">
        <v>229</v>
      </c>
      <c r="C58" s="71" t="s">
        <v>314</v>
      </c>
      <c r="D58" s="72"/>
      <c r="E58" s="72">
        <v>22642000</v>
      </c>
      <c r="F58" s="72">
        <v>9523856</v>
      </c>
      <c r="G58" s="72"/>
      <c r="H58" s="72">
        <v>22034000</v>
      </c>
      <c r="I58" s="72">
        <v>3212390.22</v>
      </c>
      <c r="J58" s="29" t="e">
        <f t="shared" si="3"/>
        <v>#DIV/0!</v>
      </c>
      <c r="K58" s="29">
        <f t="shared" si="4"/>
        <v>97.314724847628298</v>
      </c>
      <c r="L58" s="29">
        <f t="shared" si="5"/>
        <v>33.729932707928391</v>
      </c>
      <c r="M58" s="7"/>
    </row>
    <row r="59" spans="1:13" ht="12.95" customHeight="1" thickBo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3"/>
    </row>
    <row r="60" spans="1:13" ht="54.75" customHeight="1" thickBot="1">
      <c r="A60" s="42" t="s">
        <v>315</v>
      </c>
      <c r="B60" s="43">
        <v>450</v>
      </c>
      <c r="C60" s="44" t="s">
        <v>20</v>
      </c>
      <c r="D60" s="45">
        <f>Доходы!D9-Расходы!D7</f>
        <v>-16017000.270000041</v>
      </c>
      <c r="E60" s="45">
        <f>Доходы!E9-Расходы!E7</f>
        <v>-11142001.920000017</v>
      </c>
      <c r="F60" s="45">
        <f>Доходы!F9-Расходы!F7</f>
        <v>-4874998.349999994</v>
      </c>
      <c r="G60" s="45">
        <f>Доходы!G9-Расходы!G7</f>
        <v>3855866.4600000083</v>
      </c>
      <c r="H60" s="45">
        <f>Доходы!H9-Расходы!H7</f>
        <v>114916.6400000155</v>
      </c>
      <c r="I60" s="45">
        <f>Доходы!I9-Расходы!I7</f>
        <v>3740952.8199999928</v>
      </c>
      <c r="J60" s="45"/>
      <c r="K60" s="45"/>
      <c r="L60" s="45"/>
      <c r="M60" s="7"/>
    </row>
    <row r="61" spans="1:13" hidden="1">
      <c r="A61" s="8"/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3" t="s">
        <v>223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I38" sqref="I38"/>
    </sheetView>
  </sheetViews>
  <sheetFormatPr defaultRowHeight="1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6.5703125" style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>
      <c r="A2" s="82"/>
      <c r="B2" s="83"/>
      <c r="C2" s="83"/>
      <c r="D2" s="31" t="s">
        <v>367</v>
      </c>
      <c r="E2" s="31"/>
      <c r="F2" s="31"/>
      <c r="G2" s="46"/>
      <c r="H2" s="33"/>
      <c r="I2" s="33"/>
      <c r="J2" s="3"/>
    </row>
    <row r="3" spans="1:10" ht="14.1" customHeight="1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>
      <c r="A4" s="79" t="s">
        <v>0</v>
      </c>
      <c r="B4" s="79" t="s">
        <v>1</v>
      </c>
      <c r="C4" s="79" t="s">
        <v>316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>
      <c r="A7" s="49" t="s">
        <v>317</v>
      </c>
      <c r="B7" s="20" t="s">
        <v>318</v>
      </c>
      <c r="C7" s="21" t="s">
        <v>20</v>
      </c>
      <c r="D7" s="22">
        <f>D9+D20</f>
        <v>16312116.689999999</v>
      </c>
      <c r="E7" s="22">
        <f>E9+E20</f>
        <v>11142001.92</v>
      </c>
      <c r="F7" s="22">
        <v>5170114.7699999996</v>
      </c>
      <c r="G7" s="22">
        <f>G9+G20</f>
        <v>-3855869.46</v>
      </c>
      <c r="H7" s="22">
        <f>H9+H20</f>
        <v>-114916.6399999999</v>
      </c>
      <c r="I7" s="22">
        <f>I9+I20</f>
        <v>-3740952.82</v>
      </c>
      <c r="J7" s="7"/>
    </row>
    <row r="8" spans="1:10" ht="19.5" customHeight="1">
      <c r="A8" s="50" t="s">
        <v>319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>
      <c r="A9" s="52" t="s">
        <v>320</v>
      </c>
      <c r="B9" s="53" t="s">
        <v>321</v>
      </c>
      <c r="C9" s="28" t="s">
        <v>20</v>
      </c>
      <c r="D9" s="29">
        <f>D11+D14</f>
        <v>1496000</v>
      </c>
      <c r="E9" s="29">
        <f>E11+E14</f>
        <v>1496000</v>
      </c>
      <c r="F9" s="29" t="s">
        <v>21</v>
      </c>
      <c r="G9" s="29">
        <v>-2075000</v>
      </c>
      <c r="H9" s="29">
        <v>-2075000</v>
      </c>
      <c r="I9" s="29"/>
      <c r="J9" s="7"/>
    </row>
    <row r="10" spans="1:10" ht="12.95" customHeight="1">
      <c r="A10" s="54" t="s">
        <v>322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>
      <c r="A11" s="55" t="s">
        <v>323</v>
      </c>
      <c r="B11" s="56" t="s">
        <v>321</v>
      </c>
      <c r="C11" s="57" t="s">
        <v>324</v>
      </c>
      <c r="D11" s="29">
        <v>5394000</v>
      </c>
      <c r="E11" s="29">
        <v>5394000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>
      <c r="A12" s="55" t="s">
        <v>325</v>
      </c>
      <c r="B12" s="56" t="s">
        <v>321</v>
      </c>
      <c r="C12" s="57" t="s">
        <v>326</v>
      </c>
      <c r="D12" s="29">
        <v>5394000</v>
      </c>
      <c r="E12" s="29">
        <v>5394000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38.25" customHeight="1">
      <c r="A13" s="55" t="s">
        <v>327</v>
      </c>
      <c r="B13" s="56" t="s">
        <v>321</v>
      </c>
      <c r="C13" s="57" t="s">
        <v>328</v>
      </c>
      <c r="D13" s="29">
        <v>5394000</v>
      </c>
      <c r="E13" s="29">
        <v>5394000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>
      <c r="A14" s="55" t="s">
        <v>329</v>
      </c>
      <c r="B14" s="56" t="s">
        <v>321</v>
      </c>
      <c r="C14" s="57" t="s">
        <v>330</v>
      </c>
      <c r="D14" s="29">
        <v>-3898000</v>
      </c>
      <c r="E14" s="29">
        <v>-3898000</v>
      </c>
      <c r="F14" s="29" t="s">
        <v>21</v>
      </c>
      <c r="G14" s="29">
        <v>-2075000</v>
      </c>
      <c r="H14" s="29">
        <v>-2075000</v>
      </c>
      <c r="I14" s="22" t="s">
        <v>21</v>
      </c>
      <c r="J14" s="7"/>
    </row>
    <row r="15" spans="1:10" ht="38.25" customHeight="1">
      <c r="A15" s="55" t="s">
        <v>331</v>
      </c>
      <c r="B15" s="56" t="s">
        <v>321</v>
      </c>
      <c r="C15" s="57" t="s">
        <v>332</v>
      </c>
      <c r="D15" s="29">
        <v>-3898000</v>
      </c>
      <c r="E15" s="29">
        <v>-3898000</v>
      </c>
      <c r="F15" s="29" t="s">
        <v>21</v>
      </c>
      <c r="G15" s="29">
        <v>-2075000</v>
      </c>
      <c r="H15" s="29">
        <v>-2075000</v>
      </c>
      <c r="I15" s="22" t="s">
        <v>21</v>
      </c>
      <c r="J15" s="7"/>
    </row>
    <row r="16" spans="1:10" ht="38.25" customHeight="1">
      <c r="A16" s="55" t="s">
        <v>333</v>
      </c>
      <c r="B16" s="56" t="s">
        <v>321</v>
      </c>
      <c r="C16" s="57" t="s">
        <v>334</v>
      </c>
      <c r="D16" s="29">
        <v>-3898000</v>
      </c>
      <c r="E16" s="29">
        <v>-3898000</v>
      </c>
      <c r="F16" s="29" t="s">
        <v>21</v>
      </c>
      <c r="G16" s="29">
        <v>-2075000</v>
      </c>
      <c r="H16" s="29">
        <v>-2075000</v>
      </c>
      <c r="I16" s="22" t="s">
        <v>21</v>
      </c>
      <c r="J16" s="7"/>
    </row>
    <row r="17" spans="1:10" ht="38.25" customHeight="1">
      <c r="A17" s="55" t="s">
        <v>335</v>
      </c>
      <c r="B17" s="56" t="s">
        <v>321</v>
      </c>
      <c r="C17" s="57" t="s">
        <v>336</v>
      </c>
      <c r="D17" s="29">
        <v>-3898000</v>
      </c>
      <c r="E17" s="29">
        <v>-3898000</v>
      </c>
      <c r="F17" s="29" t="s">
        <v>21</v>
      </c>
      <c r="G17" s="29">
        <v>-2075000</v>
      </c>
      <c r="H17" s="29">
        <v>-2075000</v>
      </c>
      <c r="I17" s="22" t="s">
        <v>21</v>
      </c>
      <c r="J17" s="7"/>
    </row>
    <row r="18" spans="1:10" ht="24.75" customHeight="1">
      <c r="A18" s="52" t="s">
        <v>337</v>
      </c>
      <c r="B18" s="53" t="s">
        <v>338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>
      <c r="A19" s="54" t="s">
        <v>322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>
      <c r="A20" s="52" t="s">
        <v>339</v>
      </c>
      <c r="B20" s="53" t="s">
        <v>340</v>
      </c>
      <c r="C20" s="28" t="s">
        <v>20</v>
      </c>
      <c r="D20" s="29">
        <v>14816116.689999999</v>
      </c>
      <c r="E20" s="29">
        <v>9646001.9199999999</v>
      </c>
      <c r="F20" s="29">
        <v>5170114.7699999996</v>
      </c>
      <c r="G20" s="29">
        <v>-1780869.46</v>
      </c>
      <c r="H20" s="29">
        <v>1960083.36</v>
      </c>
      <c r="I20" s="29">
        <v>-3740952.82</v>
      </c>
      <c r="J20" s="7"/>
    </row>
    <row r="21" spans="1:10" ht="25.5" customHeight="1">
      <c r="A21" s="55" t="s">
        <v>341</v>
      </c>
      <c r="B21" s="56" t="s">
        <v>340</v>
      </c>
      <c r="C21" s="57" t="s">
        <v>342</v>
      </c>
      <c r="D21" s="29">
        <v>14816116.689999999</v>
      </c>
      <c r="E21" s="29">
        <v>9646001.9199999999</v>
      </c>
      <c r="F21" s="29">
        <v>5170114.7699999996</v>
      </c>
      <c r="G21" s="29">
        <v>-1780869.46</v>
      </c>
      <c r="H21" s="29">
        <v>1960083.36</v>
      </c>
      <c r="I21" s="29">
        <v>-3740952.82</v>
      </c>
      <c r="J21" s="7"/>
    </row>
    <row r="22" spans="1:10" ht="24.75" customHeight="1">
      <c r="A22" s="52" t="s">
        <v>343</v>
      </c>
      <c r="B22" s="53" t="s">
        <v>344</v>
      </c>
      <c r="C22" s="28" t="s">
        <v>20</v>
      </c>
      <c r="D22" s="29">
        <f>E22+F22</f>
        <v>-403194147.19</v>
      </c>
      <c r="E22" s="29">
        <v>-325821147.19</v>
      </c>
      <c r="F22" s="29">
        <v>-77373000</v>
      </c>
      <c r="G22" s="22">
        <f>H22+I22</f>
        <v>-224032514.49000001</v>
      </c>
      <c r="H22" s="22">
        <v>-178461126.80000001</v>
      </c>
      <c r="I22" s="22">
        <v>-45571387.689999998</v>
      </c>
      <c r="J22" s="7"/>
    </row>
    <row r="23" spans="1:10" ht="15" customHeight="1">
      <c r="A23" s="55" t="s">
        <v>345</v>
      </c>
      <c r="B23" s="56" t="s">
        <v>344</v>
      </c>
      <c r="C23" s="57" t="s">
        <v>346</v>
      </c>
      <c r="D23" s="29">
        <f>E23+F23</f>
        <v>-403194147.19</v>
      </c>
      <c r="E23" s="29">
        <v>-325821147.19</v>
      </c>
      <c r="F23" s="29">
        <v>-77373000</v>
      </c>
      <c r="G23" s="22">
        <f>H23+I23</f>
        <v>-224032514.49000001</v>
      </c>
      <c r="H23" s="22">
        <v>-178461126.80000001</v>
      </c>
      <c r="I23" s="22">
        <v>-45571387.689999998</v>
      </c>
      <c r="J23" s="7"/>
    </row>
    <row r="24" spans="1:10" ht="25.5" customHeight="1">
      <c r="A24" s="55" t="s">
        <v>347</v>
      </c>
      <c r="B24" s="56" t="s">
        <v>344</v>
      </c>
      <c r="C24" s="57" t="s">
        <v>348</v>
      </c>
      <c r="D24" s="29">
        <f>E24+F24</f>
        <v>-403194147.19</v>
      </c>
      <c r="E24" s="29">
        <v>-325821147.19</v>
      </c>
      <c r="F24" s="29">
        <v>-77373000</v>
      </c>
      <c r="G24" s="22">
        <f>H24+I24</f>
        <v>-224032514.49000001</v>
      </c>
      <c r="H24" s="22">
        <v>-178461126.80000001</v>
      </c>
      <c r="I24" s="22">
        <v>-45571387.689999998</v>
      </c>
      <c r="J24" s="7"/>
    </row>
    <row r="25" spans="1:10" ht="25.5" customHeight="1">
      <c r="A25" s="55" t="s">
        <v>349</v>
      </c>
      <c r="B25" s="56" t="s">
        <v>344</v>
      </c>
      <c r="C25" s="57" t="s">
        <v>350</v>
      </c>
      <c r="D25" s="29">
        <v>-325821147.19</v>
      </c>
      <c r="E25" s="29">
        <v>-325821147.19</v>
      </c>
      <c r="F25" s="29" t="s">
        <v>21</v>
      </c>
      <c r="G25" s="22">
        <v>-178461126.80000001</v>
      </c>
      <c r="H25" s="22">
        <v>-178461126.80000001</v>
      </c>
      <c r="I25" s="22" t="s">
        <v>21</v>
      </c>
      <c r="J25" s="7"/>
    </row>
    <row r="26" spans="1:10" ht="25.5" customHeight="1">
      <c r="A26" s="55" t="s">
        <v>351</v>
      </c>
      <c r="B26" s="56" t="s">
        <v>344</v>
      </c>
      <c r="C26" s="57" t="s">
        <v>352</v>
      </c>
      <c r="D26" s="29">
        <v>-77373000</v>
      </c>
      <c r="E26" s="29" t="s">
        <v>21</v>
      </c>
      <c r="F26" s="29">
        <v>-77373000</v>
      </c>
      <c r="G26" s="22">
        <v>-45571387.689999998</v>
      </c>
      <c r="H26" s="22" t="s">
        <v>21</v>
      </c>
      <c r="I26" s="22">
        <v>-45571387.689999998</v>
      </c>
      <c r="J26" s="7"/>
    </row>
    <row r="27" spans="1:10" ht="24.75" customHeight="1">
      <c r="A27" s="52" t="s">
        <v>353</v>
      </c>
      <c r="B27" s="53" t="s">
        <v>354</v>
      </c>
      <c r="C27" s="28" t="s">
        <v>20</v>
      </c>
      <c r="D27" s="29">
        <f>E27+F27</f>
        <v>378868263.88</v>
      </c>
      <c r="E27" s="29">
        <v>306276749.11000001</v>
      </c>
      <c r="F27" s="29">
        <v>72591514.769999996</v>
      </c>
      <c r="G27" s="22">
        <f>H27+I27</f>
        <v>222251645.03</v>
      </c>
      <c r="H27" s="22">
        <v>180421210.16</v>
      </c>
      <c r="I27" s="22">
        <v>41830434.869999997</v>
      </c>
      <c r="J27" s="7"/>
    </row>
    <row r="28" spans="1:10" ht="15" customHeight="1">
      <c r="A28" s="55" t="s">
        <v>355</v>
      </c>
      <c r="B28" s="56" t="s">
        <v>354</v>
      </c>
      <c r="C28" s="57" t="s">
        <v>356</v>
      </c>
      <c r="D28" s="29">
        <f>E28+F28</f>
        <v>378868263.88</v>
      </c>
      <c r="E28" s="29">
        <v>306276749.11000001</v>
      </c>
      <c r="F28" s="29">
        <v>72591514.769999996</v>
      </c>
      <c r="G28" s="22">
        <f>H28+I28</f>
        <v>222251645.03</v>
      </c>
      <c r="H28" s="22">
        <v>180421210.16</v>
      </c>
      <c r="I28" s="22">
        <v>41830434.869999997</v>
      </c>
      <c r="J28" s="7"/>
    </row>
    <row r="29" spans="1:10" ht="25.5" customHeight="1">
      <c r="A29" s="55" t="s">
        <v>357</v>
      </c>
      <c r="B29" s="56" t="s">
        <v>354</v>
      </c>
      <c r="C29" s="57" t="s">
        <v>358</v>
      </c>
      <c r="D29" s="29">
        <f>E29+F29</f>
        <v>378868263.88</v>
      </c>
      <c r="E29" s="29">
        <v>306276749.11000001</v>
      </c>
      <c r="F29" s="29">
        <v>72591514.769999996</v>
      </c>
      <c r="G29" s="22">
        <f>H29+I29</f>
        <v>222251645.03</v>
      </c>
      <c r="H29" s="22">
        <v>180421210.16</v>
      </c>
      <c r="I29" s="22">
        <v>41830434.869999997</v>
      </c>
      <c r="J29" s="7"/>
    </row>
    <row r="30" spans="1:10" ht="25.5" customHeight="1">
      <c r="A30" s="55" t="s">
        <v>359</v>
      </c>
      <c r="B30" s="56" t="s">
        <v>354</v>
      </c>
      <c r="C30" s="57" t="s">
        <v>360</v>
      </c>
      <c r="D30" s="29">
        <v>306276749.11000001</v>
      </c>
      <c r="E30" s="29">
        <v>306276749.11000001</v>
      </c>
      <c r="F30" s="29" t="s">
        <v>21</v>
      </c>
      <c r="G30" s="22">
        <v>180421210.16</v>
      </c>
      <c r="H30" s="22">
        <v>180421210.16</v>
      </c>
      <c r="I30" s="22" t="s">
        <v>21</v>
      </c>
      <c r="J30" s="7"/>
    </row>
    <row r="31" spans="1:10" ht="25.5" customHeight="1">
      <c r="A31" s="55" t="s">
        <v>361</v>
      </c>
      <c r="B31" s="56" t="s">
        <v>354</v>
      </c>
      <c r="C31" s="57" t="s">
        <v>362</v>
      </c>
      <c r="D31" s="29">
        <v>72591514.769999996</v>
      </c>
      <c r="E31" s="29" t="s">
        <v>21</v>
      </c>
      <c r="F31" s="29">
        <v>72591514.769999996</v>
      </c>
      <c r="G31" s="22">
        <v>41830434.869999997</v>
      </c>
      <c r="H31" s="22" t="s">
        <v>21</v>
      </c>
      <c r="I31" s="22">
        <v>41830434.869999997</v>
      </c>
      <c r="J31" s="7"/>
    </row>
    <row r="32" spans="1:10" hidden="1">
      <c r="A32" s="8"/>
      <c r="B32" s="11"/>
      <c r="C32" s="11"/>
      <c r="D32" s="12"/>
      <c r="E32" s="12"/>
      <c r="F32" s="12"/>
      <c r="G32" s="12"/>
      <c r="H32" s="12"/>
      <c r="I32" s="12"/>
      <c r="J32" s="3" t="s">
        <v>223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Admin</cp:lastModifiedBy>
  <cp:lastPrinted>2017-03-29T00:45:47Z</cp:lastPrinted>
  <dcterms:created xsi:type="dcterms:W3CDTF">2017-02-16T00:52:44Z</dcterms:created>
  <dcterms:modified xsi:type="dcterms:W3CDTF">2017-07-25T00:19:26Z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